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b\ГОДОВЫЕ ОТЧЕТЫ ЗА 2023 ГОД\ШКОЛЫ\Турецкая\"/>
    </mc:Choice>
  </mc:AlternateContent>
  <bookViews>
    <workbookView xWindow="0" yWindow="9360" windowWidth="20490" windowHeight="7815" tabRatio="599"/>
  </bookViews>
  <sheets>
    <sheet name="1.1.Поступления" sheetId="1" r:id="rId1"/>
    <sheet name="+1.1.Выплаты" sheetId="2" r:id="rId2"/>
    <sheet name="2.Сверх ГЗ" sheetId="3" r:id="rId3"/>
    <sheet name="3.Прибыль" sheetId="4" r:id="rId4"/>
    <sheet name="3.1.Кредиторка" sheetId="5" r:id="rId5"/>
    <sheet name="4.Просроченная кредиторка " sheetId="6" r:id="rId6"/>
    <sheet name="5.Ущерб" sheetId="7" r:id="rId7"/>
    <sheet name="6.Численность" sheetId="8" r:id="rId8"/>
    <sheet name="6.ФОТ" sheetId="9" r:id="rId9"/>
    <sheet name="6.Аналитраспр по ИФО" sheetId="10" r:id="rId10"/>
    <sheet name="7.Счета" sheetId="11" r:id="rId11"/>
    <sheet name="8.Недвижимое+" sheetId="12" r:id="rId12"/>
    <sheet name="8.Недвижимое (2)+" sheetId="13" r:id="rId13"/>
    <sheet name="9.Земельные участки+" sheetId="14" r:id="rId14"/>
    <sheet name="10.Аренда+" sheetId="15" r:id="rId15"/>
    <sheet name="11.Безвозмездное пользование+" sheetId="16" r:id="rId16"/>
    <sheet name="12.ОЦДИ+" sheetId="17" r:id="rId17"/>
    <sheet name="12.ОЦДИ расходы" sheetId="18" r:id="rId18"/>
    <sheet name="13.Авто Раздел 1+" sheetId="19" r:id="rId19"/>
    <sheet name="13.Авто Раздел 2+" sheetId="20" r:id="rId20"/>
    <sheet name="13.Авто Раздел 3+" sheetId="21" r:id="rId21"/>
    <sheet name="13.Авто Раздел 4" sheetId="22" r:id="rId22"/>
    <sheet name="13.1Имущ-во,перед. в аренду+" sheetId="23" r:id="rId23"/>
    <sheet name="Список" sheetId="24" r:id="rId24"/>
  </sheets>
  <definedNames>
    <definedName name="_xlnm._FilterDatabase" localSheetId="3" hidden="1">'3.Прибыль'!#REF!</definedName>
    <definedName name="_xlnm._FilterDatabase" localSheetId="5" hidden="1">'4.Просроченная кредиторка '!#REF!</definedName>
    <definedName name="XDO_?DATA_VC003_S1?" localSheetId="14">#REF!</definedName>
    <definedName name="XDO_?DATA_VC003_S1?" localSheetId="15">#REF!</definedName>
    <definedName name="XDO_?DATA_VC003_S1?" localSheetId="22">#REF!</definedName>
    <definedName name="XDO_?DATA_VC003_S1?" localSheetId="5">'4.Просроченная кредиторка '!#REF!</definedName>
    <definedName name="XDO_?DATA_VC003_S1?" localSheetId="11">#REF!</definedName>
    <definedName name="XDO_?DATA_VC003_S1?" localSheetId="13">#REF!</definedName>
    <definedName name="XDO_?DATA_VC003_S1?">'3.Прибыль'!#REF!</definedName>
    <definedName name="XDO_?DATA_VC003_S4?" localSheetId="14">#REF!</definedName>
    <definedName name="XDO_?DATA_VC003_S4?" localSheetId="15">#REF!</definedName>
    <definedName name="XDO_?DATA_VC003_S4?" localSheetId="22">#REF!</definedName>
    <definedName name="XDO_?DATA_VC003_S4?" localSheetId="5">'4.Просроченная кредиторка '!#REF!</definedName>
    <definedName name="XDO_?DATA_VC003_S4?" localSheetId="11">#REF!</definedName>
    <definedName name="XDO_?DATA_VC003_S4?" localSheetId="13">#REF!</definedName>
    <definedName name="XDO_?DATA_VC003_S4?">'3.Прибыль'!#REF!</definedName>
    <definedName name="XDO_?DATA_VC006_S1?" localSheetId="14">#REF!</definedName>
    <definedName name="XDO_?DATA_VC006_S1?" localSheetId="15">#REF!</definedName>
    <definedName name="XDO_?DATA_VC006_S1?" localSheetId="22">#REF!</definedName>
    <definedName name="XDO_?DATA_VC006_S1?" localSheetId="5">'4.Просроченная кредиторка '!#REF!</definedName>
    <definedName name="XDO_?DATA_VC006_S1?" localSheetId="11">#REF!</definedName>
    <definedName name="XDO_?DATA_VC006_S1?" localSheetId="13">#REF!</definedName>
    <definedName name="XDO_?DATA_VC006_S1?">'3.Прибыль'!#REF!</definedName>
    <definedName name="XDO_?DATA_VC006_S4?" localSheetId="14">#REF!</definedName>
    <definedName name="XDO_?DATA_VC006_S4?" localSheetId="15">#REF!</definedName>
    <definedName name="XDO_?DATA_VC006_S4?" localSheetId="22">#REF!</definedName>
    <definedName name="XDO_?DATA_VC006_S4?" localSheetId="5">'4.Просроченная кредиторка '!#REF!</definedName>
    <definedName name="XDO_?DATA_VC006_S4?" localSheetId="11">#REF!</definedName>
    <definedName name="XDO_?DATA_VC006_S4?" localSheetId="13">#REF!</definedName>
    <definedName name="XDO_?DATA_VC006_S4?">'3.Прибыль'!#REF!</definedName>
    <definedName name="XDO_?DATA002_S1?" localSheetId="14">#REF!</definedName>
    <definedName name="XDO_?DATA002_S1?" localSheetId="15">#REF!</definedName>
    <definedName name="XDO_?DATA002_S1?" localSheetId="22">#REF!</definedName>
    <definedName name="XDO_?DATA002_S1?" localSheetId="5">'4.Просроченная кредиторка '!#REF!</definedName>
    <definedName name="XDO_?DATA002_S1?" localSheetId="11">#REF!</definedName>
    <definedName name="XDO_?DATA002_S1?" localSheetId="13">#REF!</definedName>
    <definedName name="XDO_?DATA002_S1?">'3.Прибыль'!#REF!</definedName>
    <definedName name="XDO_?DATA002_S1_2?" localSheetId="14">#REF!</definedName>
    <definedName name="XDO_?DATA002_S1_2?" localSheetId="15">#REF!</definedName>
    <definedName name="XDO_?DATA002_S1_2?" localSheetId="22">#REF!</definedName>
    <definedName name="XDO_?DATA002_S1_2?" localSheetId="5">'4.Просроченная кредиторка '!#REF!</definedName>
    <definedName name="XDO_?DATA002_S1_2?" localSheetId="11">#REF!</definedName>
    <definedName name="XDO_?DATA002_S1_2?" localSheetId="13">#REF!</definedName>
    <definedName name="XDO_?DATA002_S1_2?">'3.Прибыль'!#REF!</definedName>
    <definedName name="XDO_?DATA002_S3?" localSheetId="14">#REF!</definedName>
    <definedName name="XDO_?DATA002_S3?" localSheetId="15">#REF!</definedName>
    <definedName name="XDO_?DATA002_S3?" localSheetId="22">#REF!</definedName>
    <definedName name="XDO_?DATA002_S3?" localSheetId="5">'4.Просроченная кредиторка '!#REF!</definedName>
    <definedName name="XDO_?DATA002_S3?" localSheetId="11">#REF!</definedName>
    <definedName name="XDO_?DATA002_S3?" localSheetId="13">#REF!</definedName>
    <definedName name="XDO_?DATA002_S3?">'3.Прибыль'!#REF!</definedName>
    <definedName name="XDO_?DATA002_S4?" localSheetId="14">#REF!</definedName>
    <definedName name="XDO_?DATA002_S4?" localSheetId="15">#REF!</definedName>
    <definedName name="XDO_?DATA002_S4?" localSheetId="22">#REF!</definedName>
    <definedName name="XDO_?DATA002_S4?" localSheetId="5">'4.Просроченная кредиторка '!#REF!</definedName>
    <definedName name="XDO_?DATA002_S4?" localSheetId="11">#REF!</definedName>
    <definedName name="XDO_?DATA002_S4?" localSheetId="13">#REF!</definedName>
    <definedName name="XDO_?DATA002_S4?">'3.Прибыль'!#REF!</definedName>
    <definedName name="XDO_?DATA002_S4_2?" localSheetId="14">#REF!</definedName>
    <definedName name="XDO_?DATA002_S4_2?" localSheetId="15">#REF!</definedName>
    <definedName name="XDO_?DATA002_S4_2?" localSheetId="22">#REF!</definedName>
    <definedName name="XDO_?DATA002_S4_2?" localSheetId="5">'4.Просроченная кредиторка '!#REF!</definedName>
    <definedName name="XDO_?DATA002_S4_2?" localSheetId="11">#REF!</definedName>
    <definedName name="XDO_?DATA002_S4_2?" localSheetId="13">#REF!</definedName>
    <definedName name="XDO_?DATA002_S4_2?">'3.Прибыль'!#REF!</definedName>
    <definedName name="XDO_?SEGMENTS1_S1?" localSheetId="14">#REF!</definedName>
    <definedName name="XDO_?SEGMENTS1_S1?" localSheetId="15">#REF!</definedName>
    <definedName name="XDO_?SEGMENTS1_S1?" localSheetId="22">#REF!</definedName>
    <definedName name="XDO_?SEGMENTS1_S1?" localSheetId="5">'4.Просроченная кредиторка '!#REF!</definedName>
    <definedName name="XDO_?SEGMENTS1_S1?" localSheetId="11">#REF!</definedName>
    <definedName name="XDO_?SEGMENTS1_S1?" localSheetId="13">#REF!</definedName>
    <definedName name="XDO_?SEGMENTS1_S1?">'3.Прибыль'!#REF!</definedName>
    <definedName name="XDO_?SEGMENTS1_S4?" localSheetId="14">#REF!</definedName>
    <definedName name="XDO_?SEGMENTS1_S4?" localSheetId="15">#REF!</definedName>
    <definedName name="XDO_?SEGMENTS1_S4?" localSheetId="22">#REF!</definedName>
    <definedName name="XDO_?SEGMENTS1_S4?" localSheetId="5">'4.Просроченная кредиторка '!#REF!</definedName>
    <definedName name="XDO_?SEGMENTS1_S4?" localSheetId="11">#REF!</definedName>
    <definedName name="XDO_?SEGMENTS1_S4?" localSheetId="13">#REF!</definedName>
    <definedName name="XDO_?SEGMENTS1_S4?">'3.Прибыль'!#REF!</definedName>
    <definedName name="XDO_?SEGMENTS10_S4?" localSheetId="14">#REF!</definedName>
    <definedName name="XDO_?SEGMENTS10_S4?" localSheetId="15">#REF!</definedName>
    <definedName name="XDO_?SEGMENTS10_S4?" localSheetId="22">#REF!</definedName>
    <definedName name="XDO_?SEGMENTS10_S4?" localSheetId="5">'4.Просроченная кредиторка '!#REF!</definedName>
    <definedName name="XDO_?SEGMENTS10_S4?" localSheetId="11">#REF!</definedName>
    <definedName name="XDO_?SEGMENTS10_S4?" localSheetId="13">#REF!</definedName>
    <definedName name="XDO_?SEGMENTS10_S4?">'3.Прибыль'!#REF!</definedName>
    <definedName name="XDO_?SEGMENTS234_S1?" localSheetId="14">#REF!</definedName>
    <definedName name="XDO_?SEGMENTS234_S1?" localSheetId="15">#REF!</definedName>
    <definedName name="XDO_?SEGMENTS234_S1?" localSheetId="22">#REF!</definedName>
    <definedName name="XDO_?SEGMENTS234_S1?" localSheetId="5">'4.Просроченная кредиторка '!#REF!</definedName>
    <definedName name="XDO_?SEGMENTS234_S1?" localSheetId="11">#REF!</definedName>
    <definedName name="XDO_?SEGMENTS234_S1?" localSheetId="13">#REF!</definedName>
    <definedName name="XDO_?SEGMENTS234_S1?">'3.Прибыль'!#REF!</definedName>
    <definedName name="XDO_?SEGMENTS2345_S4?" localSheetId="14">#REF!</definedName>
    <definedName name="XDO_?SEGMENTS2345_S4?" localSheetId="15">#REF!</definedName>
    <definedName name="XDO_?SEGMENTS2345_S4?" localSheetId="22">#REF!</definedName>
    <definedName name="XDO_?SEGMENTS2345_S4?" localSheetId="5">'4.Просроченная кредиторка '!#REF!</definedName>
    <definedName name="XDO_?SEGMENTS2345_S4?" localSheetId="11">#REF!</definedName>
    <definedName name="XDO_?SEGMENTS2345_S4?" localSheetId="13">#REF!</definedName>
    <definedName name="XDO_?SEGMENTS2345_S4?">'3.Прибыль'!#REF!</definedName>
    <definedName name="XDO_?SEGMENTS5_S1?" localSheetId="14">#REF!</definedName>
    <definedName name="XDO_?SEGMENTS5_S1?" localSheetId="15">#REF!</definedName>
    <definedName name="XDO_?SEGMENTS5_S1?" localSheetId="22">#REF!</definedName>
    <definedName name="XDO_?SEGMENTS5_S1?" localSheetId="5">'4.Просроченная кредиторка '!#REF!</definedName>
    <definedName name="XDO_?SEGMENTS5_S1?" localSheetId="11">#REF!</definedName>
    <definedName name="XDO_?SEGMENTS5_S1?" localSheetId="13">#REF!</definedName>
    <definedName name="XDO_?SEGMENTS5_S1?">'3.Прибыль'!#REF!</definedName>
    <definedName name="XDO_?SEGMENTS5_S1_2?" localSheetId="14">#REF!</definedName>
    <definedName name="XDO_?SEGMENTS5_S1_2?" localSheetId="15">#REF!</definedName>
    <definedName name="XDO_?SEGMENTS5_S1_2?" localSheetId="22">#REF!</definedName>
    <definedName name="XDO_?SEGMENTS5_S1_2?" localSheetId="5">'4.Просроченная кредиторка '!#REF!</definedName>
    <definedName name="XDO_?SEGMENTS5_S1_2?" localSheetId="11">#REF!</definedName>
    <definedName name="XDO_?SEGMENTS5_S1_2?" localSheetId="13">#REF!</definedName>
    <definedName name="XDO_?SEGMENTS5_S1_2?">'3.Прибыль'!#REF!</definedName>
    <definedName name="XDO_?SEGMENTS6_S1?" localSheetId="14">#REF!</definedName>
    <definedName name="XDO_?SEGMENTS6_S1?" localSheetId="15">#REF!</definedName>
    <definedName name="XDO_?SEGMENTS6_S1?" localSheetId="22">#REF!</definedName>
    <definedName name="XDO_?SEGMENTS6_S1?" localSheetId="5">'4.Просроченная кредиторка '!#REF!</definedName>
    <definedName name="XDO_?SEGMENTS6_S1?" localSheetId="11">#REF!</definedName>
    <definedName name="XDO_?SEGMENTS6_S1?" localSheetId="13">#REF!</definedName>
    <definedName name="XDO_?SEGMENTS6_S1?">'3.Прибыль'!#REF!</definedName>
    <definedName name="XDO_?SEGMENTS6_S1_2?" localSheetId="14">#REF!</definedName>
    <definedName name="XDO_?SEGMENTS6_S1_2?" localSheetId="15">#REF!</definedName>
    <definedName name="XDO_?SEGMENTS6_S1_2?" localSheetId="22">#REF!</definedName>
    <definedName name="XDO_?SEGMENTS6_S1_2?" localSheetId="5">'4.Просроченная кредиторка '!#REF!</definedName>
    <definedName name="XDO_?SEGMENTS6_S1_2?" localSheetId="11">#REF!</definedName>
    <definedName name="XDO_?SEGMENTS6_S1_2?" localSheetId="13">#REF!</definedName>
    <definedName name="XDO_?SEGMENTS6_S1_2?">'3.Прибыль'!#REF!</definedName>
    <definedName name="XDO_?SEGMENTS6_S4?" localSheetId="14">#REF!</definedName>
    <definedName name="XDO_?SEGMENTS6_S4?" localSheetId="15">#REF!</definedName>
    <definedName name="XDO_?SEGMENTS6_S4?" localSheetId="22">#REF!</definedName>
    <definedName name="XDO_?SEGMENTS6_S4?" localSheetId="5">'4.Просроченная кредиторка '!#REF!</definedName>
    <definedName name="XDO_?SEGMENTS6_S4?" localSheetId="11">#REF!</definedName>
    <definedName name="XDO_?SEGMENTS6_S4?" localSheetId="13">#REF!</definedName>
    <definedName name="XDO_?SEGMENTS6_S4?">'3.Прибыль'!#REF!</definedName>
    <definedName name="XDO_?SEGMENTS6_S4_2?" localSheetId="14">#REF!</definedName>
    <definedName name="XDO_?SEGMENTS6_S4_2?" localSheetId="15">#REF!</definedName>
    <definedName name="XDO_?SEGMENTS6_S4_2?" localSheetId="22">#REF!</definedName>
    <definedName name="XDO_?SEGMENTS6_S4_2?" localSheetId="5">'4.Просроченная кредиторка '!#REF!</definedName>
    <definedName name="XDO_?SEGMENTS6_S4_2?" localSheetId="11">#REF!</definedName>
    <definedName name="XDO_?SEGMENTS6_S4_2?" localSheetId="13">#REF!</definedName>
    <definedName name="XDO_?SEGMENTS6_S4_2?">'3.Прибыль'!#REF!</definedName>
    <definedName name="XDO_?SEGMENTS7_S1?" localSheetId="14">#REF!</definedName>
    <definedName name="XDO_?SEGMENTS7_S1?" localSheetId="15">#REF!</definedName>
    <definedName name="XDO_?SEGMENTS7_S1?" localSheetId="22">#REF!</definedName>
    <definedName name="XDO_?SEGMENTS7_S1?" localSheetId="5">'4.Просроченная кредиторка '!#REF!</definedName>
    <definedName name="XDO_?SEGMENTS7_S1?" localSheetId="11">#REF!</definedName>
    <definedName name="XDO_?SEGMENTS7_S1?" localSheetId="13">#REF!</definedName>
    <definedName name="XDO_?SEGMENTS7_S1?">'3.Прибыль'!#REF!</definedName>
    <definedName name="XDO_?SEGMENTS7_S1_2?" localSheetId="14">#REF!</definedName>
    <definedName name="XDO_?SEGMENTS7_S1_2?" localSheetId="15">#REF!</definedName>
    <definedName name="XDO_?SEGMENTS7_S1_2?" localSheetId="22">#REF!</definedName>
    <definedName name="XDO_?SEGMENTS7_S1_2?" localSheetId="5">'4.Просроченная кредиторка '!#REF!</definedName>
    <definedName name="XDO_?SEGMENTS7_S1_2?" localSheetId="11">#REF!</definedName>
    <definedName name="XDO_?SEGMENTS7_S1_2?" localSheetId="13">#REF!</definedName>
    <definedName name="XDO_?SEGMENTS7_S1_2?">'3.Прибыль'!#REF!</definedName>
    <definedName name="XDO_?SEGMENTS7_S4?" localSheetId="14">#REF!</definedName>
    <definedName name="XDO_?SEGMENTS7_S4?" localSheetId="15">#REF!</definedName>
    <definedName name="XDO_?SEGMENTS7_S4?" localSheetId="22">#REF!</definedName>
    <definedName name="XDO_?SEGMENTS7_S4?" localSheetId="5">'4.Просроченная кредиторка '!#REF!</definedName>
    <definedName name="XDO_?SEGMENTS7_S4?" localSheetId="11">#REF!</definedName>
    <definedName name="XDO_?SEGMENTS7_S4?" localSheetId="13">#REF!</definedName>
    <definedName name="XDO_?SEGMENTS7_S4?">'3.Прибыль'!#REF!</definedName>
    <definedName name="XDO_?SEGMENTS7_S4_2?" localSheetId="14">#REF!</definedName>
    <definedName name="XDO_?SEGMENTS7_S4_2?" localSheetId="15">#REF!</definedName>
    <definedName name="XDO_?SEGMENTS7_S4_2?" localSheetId="22">#REF!</definedName>
    <definedName name="XDO_?SEGMENTS7_S4_2?" localSheetId="5">'4.Просроченная кредиторка '!#REF!</definedName>
    <definedName name="XDO_?SEGMENTS7_S4_2?" localSheetId="11">#REF!</definedName>
    <definedName name="XDO_?SEGMENTS7_S4_2?" localSheetId="13">#REF!</definedName>
    <definedName name="XDO_?SEGMENTS7_S4_2?">'3.Прибыль'!#REF!</definedName>
    <definedName name="XDO_?SEGMENTS8_S1?" localSheetId="14">#REF!</definedName>
    <definedName name="XDO_?SEGMENTS8_S1?" localSheetId="15">#REF!</definedName>
    <definedName name="XDO_?SEGMENTS8_S1?" localSheetId="22">#REF!</definedName>
    <definedName name="XDO_?SEGMENTS8_S1?" localSheetId="5">'4.Просроченная кредиторка '!#REF!</definedName>
    <definedName name="XDO_?SEGMENTS8_S1?" localSheetId="11">#REF!</definedName>
    <definedName name="XDO_?SEGMENTS8_S1?" localSheetId="13">#REF!</definedName>
    <definedName name="XDO_?SEGMENTS8_S1?">'3.Прибыль'!#REF!</definedName>
    <definedName name="XDO_?SEGMENTS8_S4?" localSheetId="14">#REF!</definedName>
    <definedName name="XDO_?SEGMENTS8_S4?" localSheetId="15">#REF!</definedName>
    <definedName name="XDO_?SEGMENTS8_S4?" localSheetId="22">#REF!</definedName>
    <definedName name="XDO_?SEGMENTS8_S4?" localSheetId="5">'4.Просроченная кредиторка '!#REF!</definedName>
    <definedName name="XDO_?SEGMENTS8_S4?" localSheetId="11">#REF!</definedName>
    <definedName name="XDO_?SEGMENTS8_S4?" localSheetId="13">#REF!</definedName>
    <definedName name="XDO_?SEGMENTS8_S4?">'3.Прибыль'!#REF!</definedName>
    <definedName name="XDO_?SEGMENTS8_S4_2?" localSheetId="14">#REF!</definedName>
    <definedName name="XDO_?SEGMENTS8_S4_2?" localSheetId="15">#REF!</definedName>
    <definedName name="XDO_?SEGMENTS8_S4_2?" localSheetId="22">#REF!</definedName>
    <definedName name="XDO_?SEGMENTS8_S4_2?" localSheetId="5">'4.Просроченная кредиторка '!#REF!</definedName>
    <definedName name="XDO_?SEGMENTS8_S4_2?" localSheetId="11">#REF!</definedName>
    <definedName name="XDO_?SEGMENTS8_S4_2?" localSheetId="13">#REF!</definedName>
    <definedName name="XDO_?SEGMENTS8_S4_2?">'3.Прибыль'!#REF!</definedName>
    <definedName name="XDO_?SEGMENTS9_S1?" localSheetId="14">#REF!</definedName>
    <definedName name="XDO_?SEGMENTS9_S1?" localSheetId="15">#REF!</definedName>
    <definedName name="XDO_?SEGMENTS9_S1?" localSheetId="22">#REF!</definedName>
    <definedName name="XDO_?SEGMENTS9_S1?" localSheetId="5">'4.Просроченная кредиторка '!#REF!</definedName>
    <definedName name="XDO_?SEGMENTS9_S1?" localSheetId="11">#REF!</definedName>
    <definedName name="XDO_?SEGMENTS9_S1?" localSheetId="13">#REF!</definedName>
    <definedName name="XDO_?SEGMENTS9_S1?">'3.Прибыль'!#REF!</definedName>
    <definedName name="XDO_?SEGMENTS9_S4?" localSheetId="14">#REF!</definedName>
    <definedName name="XDO_?SEGMENTS9_S4?" localSheetId="15">#REF!</definedName>
    <definedName name="XDO_?SEGMENTS9_S4?" localSheetId="22">#REF!</definedName>
    <definedName name="XDO_?SEGMENTS9_S4?" localSheetId="5">'4.Просроченная кредиторка '!#REF!</definedName>
    <definedName name="XDO_?SEGMENTS9_S4?" localSheetId="11">#REF!</definedName>
    <definedName name="XDO_?SEGMENTS9_S4?" localSheetId="13">#REF!</definedName>
    <definedName name="XDO_?SEGMENTS9_S4?">'3.Прибыль'!#REF!</definedName>
    <definedName name="XDO_GROUP_?LINE_empty?" localSheetId="14">#REF!</definedName>
    <definedName name="XDO_GROUP_?LINE_empty?" localSheetId="15">#REF!</definedName>
    <definedName name="XDO_GROUP_?LINE_empty?" localSheetId="22">#REF!</definedName>
    <definedName name="XDO_GROUP_?LINE_empty?" localSheetId="5">'4.Просроченная кредиторка '!#REF!</definedName>
    <definedName name="XDO_GROUP_?LINE_empty?" localSheetId="11">#REF!</definedName>
    <definedName name="XDO_GROUP_?LINE_empty?" localSheetId="13">#REF!</definedName>
    <definedName name="XDO_GROUP_?LINE_empty?">'3.Прибыль'!#REF!</definedName>
    <definedName name="XDO_GROUP_?LINE_empty_2?" localSheetId="14">#REF!</definedName>
    <definedName name="XDO_GROUP_?LINE_empty_2?" localSheetId="15">#REF!</definedName>
    <definedName name="XDO_GROUP_?LINE_empty_2?" localSheetId="22">#REF!</definedName>
    <definedName name="XDO_GROUP_?LINE_empty_2?" localSheetId="5">'4.Просроченная кредиторка '!#REF!</definedName>
    <definedName name="XDO_GROUP_?LINE_empty_2?" localSheetId="11">#REF!</definedName>
    <definedName name="XDO_GROUP_?LINE_empty_2?" localSheetId="13">#REF!</definedName>
    <definedName name="XDO_GROUP_?LINE_empty_2?">'3.Прибыль'!#REF!</definedName>
    <definedName name="XDO_GROUP_?LINE_empty_3?" localSheetId="14">#REF!</definedName>
    <definedName name="XDO_GROUP_?LINE_empty_3?" localSheetId="15">#REF!</definedName>
    <definedName name="XDO_GROUP_?LINE_empty_3?" localSheetId="22">#REF!</definedName>
    <definedName name="XDO_GROUP_?LINE_empty_3?" localSheetId="5">'4.Просроченная кредиторка '!#REF!</definedName>
    <definedName name="XDO_GROUP_?LINE_empty_3?" localSheetId="11">#REF!</definedName>
    <definedName name="XDO_GROUP_?LINE_empty_3?" localSheetId="13">#REF!</definedName>
    <definedName name="XDO_GROUP_?LINE_empty_3?">'3.Прибыль'!#REF!</definedName>
    <definedName name="XDO_GROUP_?LINE_S1?" localSheetId="14">#REF!</definedName>
    <definedName name="XDO_GROUP_?LINE_S1?" localSheetId="15">#REF!</definedName>
    <definedName name="XDO_GROUP_?LINE_S1?" localSheetId="22">#REF!</definedName>
    <definedName name="XDO_GROUP_?LINE_S1?" localSheetId="5">'4.Просроченная кредиторка '!#REF!</definedName>
    <definedName name="XDO_GROUP_?LINE_S1?" localSheetId="11">#REF!</definedName>
    <definedName name="XDO_GROUP_?LINE_S1?" localSheetId="13">#REF!</definedName>
    <definedName name="XDO_GROUP_?LINE_S1?">'3.Прибыль'!#REF!</definedName>
    <definedName name="XDO_GROUP_?LINE_S1_1?" localSheetId="14">#REF!</definedName>
    <definedName name="XDO_GROUP_?LINE_S1_1?" localSheetId="15">#REF!</definedName>
    <definedName name="XDO_GROUP_?LINE_S1_1?" localSheetId="22">#REF!</definedName>
    <definedName name="XDO_GROUP_?LINE_S1_1?" localSheetId="5">'4.Просроченная кредиторка '!#REF!</definedName>
    <definedName name="XDO_GROUP_?LINE_S1_1?" localSheetId="11">#REF!</definedName>
    <definedName name="XDO_GROUP_?LINE_S1_1?" localSheetId="13">#REF!</definedName>
    <definedName name="XDO_GROUP_?LINE_S1_1?">'3.Прибыль'!#REF!</definedName>
    <definedName name="XDO_GROUP_?LINE_S1_2?" localSheetId="14">#REF!</definedName>
    <definedName name="XDO_GROUP_?LINE_S1_2?" localSheetId="15">#REF!</definedName>
    <definedName name="XDO_GROUP_?LINE_S1_2?" localSheetId="22">#REF!</definedName>
    <definedName name="XDO_GROUP_?LINE_S1_2?" localSheetId="5">'4.Просроченная кредиторка '!#REF!</definedName>
    <definedName name="XDO_GROUP_?LINE_S1_2?" localSheetId="11">#REF!</definedName>
    <definedName name="XDO_GROUP_?LINE_S1_2?" localSheetId="13">#REF!</definedName>
    <definedName name="XDO_GROUP_?LINE_S1_2?">'3.Прибыль'!#REF!</definedName>
    <definedName name="XDO_GROUP_?LINE_S3?" localSheetId="14">#REF!</definedName>
    <definedName name="XDO_GROUP_?LINE_S3?" localSheetId="15">#REF!</definedName>
    <definedName name="XDO_GROUP_?LINE_S3?" localSheetId="22">#REF!</definedName>
    <definedName name="XDO_GROUP_?LINE_S3?" localSheetId="5">'4.Просроченная кредиторка '!#REF!</definedName>
    <definedName name="XDO_GROUP_?LINE_S3?" localSheetId="11">#REF!</definedName>
    <definedName name="XDO_GROUP_?LINE_S3?" localSheetId="13">#REF!</definedName>
    <definedName name="XDO_GROUP_?LINE_S3?">'3.Прибыль'!#REF!</definedName>
    <definedName name="XDO_GROUP_?LINE_S3B?" localSheetId="14">#REF!</definedName>
    <definedName name="XDO_GROUP_?LINE_S3B?" localSheetId="15">#REF!</definedName>
    <definedName name="XDO_GROUP_?LINE_S3B?" localSheetId="22">#REF!</definedName>
    <definedName name="XDO_GROUP_?LINE_S3B?" localSheetId="5">'4.Просроченная кредиторка '!#REF!</definedName>
    <definedName name="XDO_GROUP_?LINE_S3B?" localSheetId="11">#REF!</definedName>
    <definedName name="XDO_GROUP_?LINE_S3B?" localSheetId="13">#REF!</definedName>
    <definedName name="XDO_GROUP_?LINE_S3B?">'3.Прибыль'!#REF!</definedName>
    <definedName name="XDO_GROUP_?LINE_S4?" localSheetId="14">#REF!</definedName>
    <definedName name="XDO_GROUP_?LINE_S4?" localSheetId="15">#REF!</definedName>
    <definedName name="XDO_GROUP_?LINE_S4?" localSheetId="22">#REF!</definedName>
    <definedName name="XDO_GROUP_?LINE_S4?" localSheetId="5">'4.Просроченная кредиторка '!#REF!</definedName>
    <definedName name="XDO_GROUP_?LINE_S4?" localSheetId="11">#REF!</definedName>
    <definedName name="XDO_GROUP_?LINE_S4?" localSheetId="13">#REF!</definedName>
    <definedName name="XDO_GROUP_?LINE_S4?">'3.Прибыль'!#REF!</definedName>
    <definedName name="XDO_GROUP_?LINE_S4_1?" localSheetId="14">#REF!</definedName>
    <definedName name="XDO_GROUP_?LINE_S4_1?" localSheetId="15">#REF!</definedName>
    <definedName name="XDO_GROUP_?LINE_S4_1?" localSheetId="22">#REF!</definedName>
    <definedName name="XDO_GROUP_?LINE_S4_1?" localSheetId="5">'4.Просроченная кредиторка '!#REF!</definedName>
    <definedName name="XDO_GROUP_?LINE_S4_1?" localSheetId="11">#REF!</definedName>
    <definedName name="XDO_GROUP_?LINE_S4_1?" localSheetId="13">#REF!</definedName>
    <definedName name="XDO_GROUP_?LINE_S4_1?">'3.Прибыль'!#REF!</definedName>
    <definedName name="XDO_GROUP_?LINE_S4_2?" localSheetId="14">#REF!</definedName>
    <definedName name="XDO_GROUP_?LINE_S4_2?" localSheetId="15">#REF!</definedName>
    <definedName name="XDO_GROUP_?LINE_S4_2?" localSheetId="22">#REF!</definedName>
    <definedName name="XDO_GROUP_?LINE_S4_2?" localSheetId="5">'4.Просроченная кредиторка '!#REF!</definedName>
    <definedName name="XDO_GROUP_?LINE_S4_2?" localSheetId="11">#REF!</definedName>
    <definedName name="XDO_GROUP_?LINE_S4_2?" localSheetId="13">#REF!</definedName>
    <definedName name="XDO_GROUP_?LINE_S4_2?">'3.Прибыль'!#REF!</definedName>
    <definedName name="Z_5D0CB696_94A5_4D01_93B2_E30B23A894E2_.wvu.Cols" localSheetId="17" hidden="1">'12.ОЦДИ расходы'!$IS:$JB,'12.ОЦДИ расходы'!$SO:$SX,'12.ОЦДИ расходы'!$ACK:$ACT,'12.ОЦДИ расходы'!$AMG:$AMP,'12.ОЦДИ расходы'!$AWC:$AWL,'12.ОЦДИ расходы'!$BFY:$BGH,'12.ОЦДИ расходы'!$BPU:$BQD,'12.ОЦДИ расходы'!$BZQ:$BZZ,'12.ОЦДИ расходы'!$CJM:$CJV,'12.ОЦДИ расходы'!$CTI:$CTR,'12.ОЦДИ расходы'!$DDE:$DDN,'12.ОЦДИ расходы'!$DNA:$DNJ,'12.ОЦДИ расходы'!$DWW:$DXF,'12.ОЦДИ расходы'!$EGS:$EHB,'12.ОЦДИ расходы'!$EQO:$EQX,'12.ОЦДИ расходы'!$FAK:$FAT,'12.ОЦДИ расходы'!$FKG:$FKP,'12.ОЦДИ расходы'!$FUC:$FUL,'12.ОЦДИ расходы'!$GDY:$GEH,'12.ОЦДИ расходы'!$GNU:$GOD,'12.ОЦДИ расходы'!$GXQ:$GXZ,'12.ОЦДИ расходы'!$HHM:$HHV,'12.ОЦДИ расходы'!$HRI:$HRR,'12.ОЦДИ расходы'!$IBE:$IBN,'12.ОЦДИ расходы'!$ILA:$ILJ,'12.ОЦДИ расходы'!$IUW:$IVF,'12.ОЦДИ расходы'!$JES:$JFB,'12.ОЦДИ расходы'!$JOO:$JOX,'12.ОЦДИ расходы'!$JYK:$JYT,'12.ОЦДИ расходы'!$KIG:$KIP,'12.ОЦДИ расходы'!$KSC:$KSL,'12.ОЦДИ расходы'!$LBY:$LCH,'12.ОЦДИ расходы'!$LLU:$LMD,'12.ОЦДИ расходы'!$LVQ:$LVZ,'12.ОЦДИ расходы'!$MFM:$MFV,'12.ОЦДИ расходы'!$MPI:$MPR,'12.ОЦДИ расходы'!$MZE:$MZN,'12.ОЦДИ расходы'!$NJA:$NJJ,'12.ОЦДИ расходы'!$NSW:$NTF,'12.ОЦДИ расходы'!$OCS:$ODB,'12.ОЦДИ расходы'!$OMO:$OMX,'12.ОЦДИ расходы'!$OWK:$OWT,'12.ОЦДИ расходы'!$PGG:$PGP,'12.ОЦДИ расходы'!$PQC:$PQL,'12.ОЦДИ расходы'!$PZY:$QAH,'12.ОЦДИ расходы'!$QJU:$QKD,'12.ОЦДИ расходы'!$QTQ:$QTZ,'12.ОЦДИ расходы'!$RDM:$RDV,'12.ОЦДИ расходы'!$RNI:$RNR,'12.ОЦДИ расходы'!$RXE:$RXN,'12.ОЦДИ расходы'!$SHA:$SHJ,'12.ОЦДИ расходы'!$SQW:$SRF,'12.ОЦДИ расходы'!$TAS:$TBB,'12.ОЦДИ расходы'!$TKO:$TKX,'12.ОЦДИ расходы'!$TUK:$TUT,'12.ОЦДИ расходы'!$UEG:$UEP,'12.ОЦДИ расходы'!$UOC:$UOL,'12.ОЦДИ расходы'!$UXY:$UYH,'12.ОЦДИ расходы'!$VHU:$VID,'12.ОЦДИ расходы'!$VRQ:$VRZ,'12.ОЦДИ расходы'!$WBM:$WBV,'12.ОЦДИ расходы'!$WLI:$WLR,'12.ОЦДИ расходы'!$WVE:$WVN</definedName>
    <definedName name="Z_5D0CB696_94A5_4D01_93B2_E30B23A894E2_.wvu.Cols" localSheetId="16" hidden="1">'12.ОЦДИ+'!$HQ:$HZ,'12.ОЦДИ+'!$RM:$RV,'12.ОЦДИ+'!$ABI:$ABR,'12.ОЦДИ+'!$ALE:$ALN,'12.ОЦДИ+'!$AVA:$AVJ,'12.ОЦДИ+'!$BEW:$BFF,'12.ОЦДИ+'!$BOS:$BPB,'12.ОЦДИ+'!$BYO:$BYX,'12.ОЦДИ+'!$CIK:$CIT,'12.ОЦДИ+'!$CSG:$CSP,'12.ОЦДИ+'!$DCC:$DCL,'12.ОЦДИ+'!$DLY:$DMH,'12.ОЦДИ+'!$DVU:$DWD,'12.ОЦДИ+'!$EFQ:$EFZ,'12.ОЦДИ+'!$EPM:$EPV,'12.ОЦДИ+'!$EZI:$EZR,'12.ОЦДИ+'!$FJE:$FJN,'12.ОЦДИ+'!$FTA:$FTJ,'12.ОЦДИ+'!$GCW:$GDF,'12.ОЦДИ+'!$GMS:$GNB,'12.ОЦДИ+'!$GWO:$GWX,'12.ОЦДИ+'!$HGK:$HGT,'12.ОЦДИ+'!$HQG:$HQP,'12.ОЦДИ+'!$IAC:$IAL,'12.ОЦДИ+'!$IJY:$IKH,'12.ОЦДИ+'!$ITU:$IUD,'12.ОЦДИ+'!$JDQ:$JDZ,'12.ОЦДИ+'!$JNM:$JNV,'12.ОЦДИ+'!$JXI:$JXR,'12.ОЦДИ+'!$KHE:$KHN,'12.ОЦДИ+'!$KRA:$KRJ,'12.ОЦДИ+'!$LAW:$LBF,'12.ОЦДИ+'!$LKS:$LLB,'12.ОЦДИ+'!$LUO:$LUX,'12.ОЦДИ+'!$MEK:$MET,'12.ОЦДИ+'!$MOG:$MOP,'12.ОЦДИ+'!$MYC:$MYL,'12.ОЦДИ+'!$NHY:$NIH,'12.ОЦДИ+'!$NRU:$NSD,'12.ОЦДИ+'!$OBQ:$OBZ,'12.ОЦДИ+'!$OLM:$OLV,'12.ОЦДИ+'!$OVI:$OVR,'12.ОЦДИ+'!$PFE:$PFN,'12.ОЦДИ+'!$PPA:$PPJ,'12.ОЦДИ+'!$PYW:$PZF,'12.ОЦДИ+'!$QIS:$QJB,'12.ОЦДИ+'!$QSO:$QSX,'12.ОЦДИ+'!$RCK:$RCT,'12.ОЦДИ+'!$RMG:$RMP,'12.ОЦДИ+'!$RWC:$RWL,'12.ОЦДИ+'!$SFY:$SGH,'12.ОЦДИ+'!$SPU:$SQD,'12.ОЦДИ+'!$SZQ:$SZZ,'12.ОЦДИ+'!$TJM:$TJV,'12.ОЦДИ+'!$TTI:$TTR,'12.ОЦДИ+'!$UDE:$UDN,'12.ОЦДИ+'!$UNA:$UNJ,'12.ОЦДИ+'!$UWW:$UXF,'12.ОЦДИ+'!$VGS:$VHB,'12.ОЦДИ+'!$VQO:$VQX,'12.ОЦДИ+'!$WAK:$WAT,'12.ОЦДИ+'!$WKG:$WKP,'12.ОЦДИ+'!$WUC:$WUL</definedName>
    <definedName name="Z_5D0CB696_94A5_4D01_93B2_E30B23A894E2_.wvu.Cols" localSheetId="18" hidden="1">'13.Авто Раздел 1+'!$HR:$IA,'13.Авто Раздел 1+'!$RN:$RW,'13.Авто Раздел 1+'!$ABJ:$ABS,'13.Авто Раздел 1+'!$ALF:$ALO,'13.Авто Раздел 1+'!$AVB:$AVK,'13.Авто Раздел 1+'!$BEX:$BFG,'13.Авто Раздел 1+'!$BOT:$BPC,'13.Авто Раздел 1+'!$BYP:$BYY,'13.Авто Раздел 1+'!$CIL:$CIU,'13.Авто Раздел 1+'!$CSH:$CSQ,'13.Авто Раздел 1+'!$DCD:$DCM,'13.Авто Раздел 1+'!$DLZ:$DMI,'13.Авто Раздел 1+'!$DVV:$DWE,'13.Авто Раздел 1+'!$EFR:$EGA,'13.Авто Раздел 1+'!$EPN:$EPW,'13.Авто Раздел 1+'!$EZJ:$EZS,'13.Авто Раздел 1+'!$FJF:$FJO,'13.Авто Раздел 1+'!$FTB:$FTK,'13.Авто Раздел 1+'!$GCX:$GDG,'13.Авто Раздел 1+'!$GMT:$GNC,'13.Авто Раздел 1+'!$GWP:$GWY,'13.Авто Раздел 1+'!$HGL:$HGU,'13.Авто Раздел 1+'!$HQH:$HQQ,'13.Авто Раздел 1+'!$IAD:$IAM,'13.Авто Раздел 1+'!$IJZ:$IKI,'13.Авто Раздел 1+'!$ITV:$IUE,'13.Авто Раздел 1+'!$JDR:$JEA,'13.Авто Раздел 1+'!$JNN:$JNW,'13.Авто Раздел 1+'!$JXJ:$JXS,'13.Авто Раздел 1+'!$KHF:$KHO,'13.Авто Раздел 1+'!$KRB:$KRK,'13.Авто Раздел 1+'!$LAX:$LBG,'13.Авто Раздел 1+'!$LKT:$LLC,'13.Авто Раздел 1+'!$LUP:$LUY,'13.Авто Раздел 1+'!$MEL:$MEU,'13.Авто Раздел 1+'!$MOH:$MOQ,'13.Авто Раздел 1+'!$MYD:$MYM,'13.Авто Раздел 1+'!$NHZ:$NII,'13.Авто Раздел 1+'!$NRV:$NSE,'13.Авто Раздел 1+'!$OBR:$OCA,'13.Авто Раздел 1+'!$OLN:$OLW,'13.Авто Раздел 1+'!$OVJ:$OVS,'13.Авто Раздел 1+'!$PFF:$PFO,'13.Авто Раздел 1+'!$PPB:$PPK,'13.Авто Раздел 1+'!$PYX:$PZG,'13.Авто Раздел 1+'!$QIT:$QJC,'13.Авто Раздел 1+'!$QSP:$QSY,'13.Авто Раздел 1+'!$RCL:$RCU,'13.Авто Раздел 1+'!$RMH:$RMQ,'13.Авто Раздел 1+'!$RWD:$RWM,'13.Авто Раздел 1+'!$SFZ:$SGI,'13.Авто Раздел 1+'!$SPV:$SQE,'13.Авто Раздел 1+'!$SZR:$TAA,'13.Авто Раздел 1+'!$TJN:$TJW,'13.Авто Раздел 1+'!$TTJ:$TTS,'13.Авто Раздел 1+'!$UDF:$UDO,'13.Авто Раздел 1+'!$UNB:$UNK,'13.Авто Раздел 1+'!$UWX:$UXG,'13.Авто Раздел 1+'!$VGT:$VHC,'13.Авто Раздел 1+'!$VQP:$VQY,'13.Авто Раздел 1+'!$WAL:$WAU,'13.Авто Раздел 1+'!$WKH:$WKQ,'13.Авто Раздел 1+'!$WUD:$WUM</definedName>
    <definedName name="Z_5D0CB696_94A5_4D01_93B2_E30B23A894E2_.wvu.Cols" localSheetId="21" hidden="1">'13.Авто Раздел 4'!$IU:$JD,'13.Авто Раздел 4'!$SQ:$SZ,'13.Авто Раздел 4'!$ACM:$ACV,'13.Авто Раздел 4'!$AMI:$AMR,'13.Авто Раздел 4'!$AWE:$AWN,'13.Авто Раздел 4'!$BGA:$BGJ,'13.Авто Раздел 4'!$BPW:$BQF,'13.Авто Раздел 4'!$BZS:$CAB,'13.Авто Раздел 4'!$CJO:$CJX,'13.Авто Раздел 4'!$CTK:$CTT,'13.Авто Раздел 4'!$DDG:$DDP,'13.Авто Раздел 4'!$DNC:$DNL,'13.Авто Раздел 4'!$DWY:$DXH,'13.Авто Раздел 4'!$EGU:$EHD,'13.Авто Раздел 4'!$EQQ:$EQZ,'13.Авто Раздел 4'!$FAM:$FAV,'13.Авто Раздел 4'!$FKI:$FKR,'13.Авто Раздел 4'!$FUE:$FUN,'13.Авто Раздел 4'!$GEA:$GEJ,'13.Авто Раздел 4'!$GNW:$GOF,'13.Авто Раздел 4'!$GXS:$GYB,'13.Авто Раздел 4'!$HHO:$HHX,'13.Авто Раздел 4'!$HRK:$HRT,'13.Авто Раздел 4'!$IBG:$IBP,'13.Авто Раздел 4'!$ILC:$ILL,'13.Авто Раздел 4'!$IUY:$IVH,'13.Авто Раздел 4'!$JEU:$JFD,'13.Авто Раздел 4'!$JOQ:$JOZ,'13.Авто Раздел 4'!$JYM:$JYV,'13.Авто Раздел 4'!$KII:$KIR,'13.Авто Раздел 4'!$KSE:$KSN,'13.Авто Раздел 4'!$LCA:$LCJ,'13.Авто Раздел 4'!$LLW:$LMF,'13.Авто Раздел 4'!$LVS:$LWB,'13.Авто Раздел 4'!$MFO:$MFX,'13.Авто Раздел 4'!$MPK:$MPT,'13.Авто Раздел 4'!$MZG:$MZP,'13.Авто Раздел 4'!$NJC:$NJL,'13.Авто Раздел 4'!$NSY:$NTH,'13.Авто Раздел 4'!$OCU:$ODD,'13.Авто Раздел 4'!$OMQ:$OMZ,'13.Авто Раздел 4'!$OWM:$OWV,'13.Авто Раздел 4'!$PGI:$PGR,'13.Авто Раздел 4'!$PQE:$PQN,'13.Авто Раздел 4'!$QAA:$QAJ,'13.Авто Раздел 4'!$QJW:$QKF,'13.Авто Раздел 4'!$QTS:$QUB,'13.Авто Раздел 4'!$RDO:$RDX,'13.Авто Раздел 4'!$RNK:$RNT,'13.Авто Раздел 4'!$RXG:$RXP,'13.Авто Раздел 4'!$SHC:$SHL,'13.Авто Раздел 4'!$SQY:$SRH,'13.Авто Раздел 4'!$TAU:$TBD,'13.Авто Раздел 4'!$TKQ:$TKZ,'13.Авто Раздел 4'!$TUM:$TUV,'13.Авто Раздел 4'!$UEI:$UER,'13.Авто Раздел 4'!$UOE:$UON,'13.Авто Раздел 4'!$UYA:$UYJ,'13.Авто Раздел 4'!$VHW:$VIF,'13.Авто Раздел 4'!$VRS:$VSB,'13.Авто Раздел 4'!$WBO:$WBX,'13.Авто Раздел 4'!$WLK:$WLT,'13.Авто Раздел 4'!$WVG:$WVP</definedName>
    <definedName name="Z_5D0CB696_94A5_4D01_93B2_E30B23A894E2_.wvu.PrintArea" localSheetId="1" hidden="1">'+1.1.Выплаты'!$A$1:$U$45</definedName>
    <definedName name="Z_5D0CB696_94A5_4D01_93B2_E30B23A894E2_.wvu.PrintArea" localSheetId="0" hidden="1">'1.1.Поступления'!$A$1:$H$48</definedName>
    <definedName name="Z_5D0CB696_94A5_4D01_93B2_E30B23A894E2_.wvu.PrintArea" localSheetId="14" hidden="1">'10.Аренда+'!$A$1:$R$57</definedName>
    <definedName name="Z_5D0CB696_94A5_4D01_93B2_E30B23A894E2_.wvu.PrintArea" localSheetId="15" hidden="1">'11.Безвозмездное пользование+'!$A$1:$Q$36</definedName>
    <definedName name="Z_5D0CB696_94A5_4D01_93B2_E30B23A894E2_.wvu.PrintArea" localSheetId="2" hidden="1">'2.Сверх ГЗ'!$A$1:$L$43</definedName>
    <definedName name="Z_5D0CB696_94A5_4D01_93B2_E30B23A894E2_.wvu.PrintArea" localSheetId="3" hidden="1">'3.Прибыль'!$A$1:$M$27</definedName>
    <definedName name="Z_5D0CB696_94A5_4D01_93B2_E30B23A894E2_.wvu.PrintArea" localSheetId="5" hidden="1">'4.Просроченная кредиторка '!$A$1:$Q$41</definedName>
    <definedName name="Z_5D0CB696_94A5_4D01_93B2_E30B23A894E2_.wvu.PrintArea" localSheetId="6" hidden="1">'5.Ущерб'!$A$1:$O$37</definedName>
    <definedName name="Z_5D0CB696_94A5_4D01_93B2_E30B23A894E2_.wvu.PrintArea" localSheetId="9" hidden="1">'6.Аналитраспр по ИФО'!$A$1:$N$41</definedName>
    <definedName name="Z_5D0CB696_94A5_4D01_93B2_E30B23A894E2_.wvu.PrintArea" localSheetId="8" hidden="1">'6.ФОТ'!$A$1:$P$26</definedName>
    <definedName name="Z_5D0CB696_94A5_4D01_93B2_E30B23A894E2_.wvu.PrintArea" localSheetId="7" hidden="1">'6.Численность'!$A$1:$Q$37</definedName>
    <definedName name="Z_5D0CB696_94A5_4D01_93B2_E30B23A894E2_.wvu.PrintArea" localSheetId="10" hidden="1">'7.Счета'!$A$1:$H$36</definedName>
    <definedName name="Z_5D0CB696_94A5_4D01_93B2_E30B23A894E2_.wvu.PrintArea" localSheetId="11" hidden="1">'8.Недвижимое+'!$A$1:$R$43</definedName>
    <definedName name="Z_5D0CB696_94A5_4D01_93B2_E30B23A894E2_.wvu.PrintArea" localSheetId="13" hidden="1">'9.Земельные участки+'!$A$1:$V$28</definedName>
    <definedName name="Z_5D0CB696_94A5_4D01_93B2_E30B23A894E2_.wvu.PrintTitles" localSheetId="1" hidden="1">'+1.1.Выплаты'!$3:$7</definedName>
    <definedName name="Z_5D0CB696_94A5_4D01_93B2_E30B23A894E2_.wvu.PrintTitles" localSheetId="0" hidden="1">'1.1.Поступления'!$14:$17</definedName>
    <definedName name="Z_95DD708D_4A5C_408B_8CB3_ECC420750A58_.wvu.Cols" localSheetId="17" hidden="1">'12.ОЦДИ расходы'!$IS:$JB,'12.ОЦДИ расходы'!$SO:$SX,'12.ОЦДИ расходы'!$ACK:$ACT,'12.ОЦДИ расходы'!$AMG:$AMP,'12.ОЦДИ расходы'!$AWC:$AWL,'12.ОЦДИ расходы'!$BFY:$BGH,'12.ОЦДИ расходы'!$BPU:$BQD,'12.ОЦДИ расходы'!$BZQ:$BZZ,'12.ОЦДИ расходы'!$CJM:$CJV,'12.ОЦДИ расходы'!$CTI:$CTR,'12.ОЦДИ расходы'!$DDE:$DDN,'12.ОЦДИ расходы'!$DNA:$DNJ,'12.ОЦДИ расходы'!$DWW:$DXF,'12.ОЦДИ расходы'!$EGS:$EHB,'12.ОЦДИ расходы'!$EQO:$EQX,'12.ОЦДИ расходы'!$FAK:$FAT,'12.ОЦДИ расходы'!$FKG:$FKP,'12.ОЦДИ расходы'!$FUC:$FUL,'12.ОЦДИ расходы'!$GDY:$GEH,'12.ОЦДИ расходы'!$GNU:$GOD,'12.ОЦДИ расходы'!$GXQ:$GXZ,'12.ОЦДИ расходы'!$HHM:$HHV,'12.ОЦДИ расходы'!$HRI:$HRR,'12.ОЦДИ расходы'!$IBE:$IBN,'12.ОЦДИ расходы'!$ILA:$ILJ,'12.ОЦДИ расходы'!$IUW:$IVF,'12.ОЦДИ расходы'!$JES:$JFB,'12.ОЦДИ расходы'!$JOO:$JOX,'12.ОЦДИ расходы'!$JYK:$JYT,'12.ОЦДИ расходы'!$KIG:$KIP,'12.ОЦДИ расходы'!$KSC:$KSL,'12.ОЦДИ расходы'!$LBY:$LCH,'12.ОЦДИ расходы'!$LLU:$LMD,'12.ОЦДИ расходы'!$LVQ:$LVZ,'12.ОЦДИ расходы'!$MFM:$MFV,'12.ОЦДИ расходы'!$MPI:$MPR,'12.ОЦДИ расходы'!$MZE:$MZN,'12.ОЦДИ расходы'!$NJA:$NJJ,'12.ОЦДИ расходы'!$NSW:$NTF,'12.ОЦДИ расходы'!$OCS:$ODB,'12.ОЦДИ расходы'!$OMO:$OMX,'12.ОЦДИ расходы'!$OWK:$OWT,'12.ОЦДИ расходы'!$PGG:$PGP,'12.ОЦДИ расходы'!$PQC:$PQL,'12.ОЦДИ расходы'!$PZY:$QAH,'12.ОЦДИ расходы'!$QJU:$QKD,'12.ОЦДИ расходы'!$QTQ:$QTZ,'12.ОЦДИ расходы'!$RDM:$RDV,'12.ОЦДИ расходы'!$RNI:$RNR,'12.ОЦДИ расходы'!$RXE:$RXN,'12.ОЦДИ расходы'!$SHA:$SHJ,'12.ОЦДИ расходы'!$SQW:$SRF,'12.ОЦДИ расходы'!$TAS:$TBB,'12.ОЦДИ расходы'!$TKO:$TKX,'12.ОЦДИ расходы'!$TUK:$TUT,'12.ОЦДИ расходы'!$UEG:$UEP,'12.ОЦДИ расходы'!$UOC:$UOL,'12.ОЦДИ расходы'!$UXY:$UYH,'12.ОЦДИ расходы'!$VHU:$VID,'12.ОЦДИ расходы'!$VRQ:$VRZ,'12.ОЦДИ расходы'!$WBM:$WBV,'12.ОЦДИ расходы'!$WLI:$WLR,'12.ОЦДИ расходы'!$WVE:$WVN</definedName>
    <definedName name="Z_95DD708D_4A5C_408B_8CB3_ECC420750A58_.wvu.Cols" localSheetId="16" hidden="1">'12.ОЦДИ+'!$HQ:$HZ,'12.ОЦДИ+'!$RM:$RV,'12.ОЦДИ+'!$ABI:$ABR,'12.ОЦДИ+'!$ALE:$ALN,'12.ОЦДИ+'!$AVA:$AVJ,'12.ОЦДИ+'!$BEW:$BFF,'12.ОЦДИ+'!$BOS:$BPB,'12.ОЦДИ+'!$BYO:$BYX,'12.ОЦДИ+'!$CIK:$CIT,'12.ОЦДИ+'!$CSG:$CSP,'12.ОЦДИ+'!$DCC:$DCL,'12.ОЦДИ+'!$DLY:$DMH,'12.ОЦДИ+'!$DVU:$DWD,'12.ОЦДИ+'!$EFQ:$EFZ,'12.ОЦДИ+'!$EPM:$EPV,'12.ОЦДИ+'!$EZI:$EZR,'12.ОЦДИ+'!$FJE:$FJN,'12.ОЦДИ+'!$FTA:$FTJ,'12.ОЦДИ+'!$GCW:$GDF,'12.ОЦДИ+'!$GMS:$GNB,'12.ОЦДИ+'!$GWO:$GWX,'12.ОЦДИ+'!$HGK:$HGT,'12.ОЦДИ+'!$HQG:$HQP,'12.ОЦДИ+'!$IAC:$IAL,'12.ОЦДИ+'!$IJY:$IKH,'12.ОЦДИ+'!$ITU:$IUD,'12.ОЦДИ+'!$JDQ:$JDZ,'12.ОЦДИ+'!$JNM:$JNV,'12.ОЦДИ+'!$JXI:$JXR,'12.ОЦДИ+'!$KHE:$KHN,'12.ОЦДИ+'!$KRA:$KRJ,'12.ОЦДИ+'!$LAW:$LBF,'12.ОЦДИ+'!$LKS:$LLB,'12.ОЦДИ+'!$LUO:$LUX,'12.ОЦДИ+'!$MEK:$MET,'12.ОЦДИ+'!$MOG:$MOP,'12.ОЦДИ+'!$MYC:$MYL,'12.ОЦДИ+'!$NHY:$NIH,'12.ОЦДИ+'!$NRU:$NSD,'12.ОЦДИ+'!$OBQ:$OBZ,'12.ОЦДИ+'!$OLM:$OLV,'12.ОЦДИ+'!$OVI:$OVR,'12.ОЦДИ+'!$PFE:$PFN,'12.ОЦДИ+'!$PPA:$PPJ,'12.ОЦДИ+'!$PYW:$PZF,'12.ОЦДИ+'!$QIS:$QJB,'12.ОЦДИ+'!$QSO:$QSX,'12.ОЦДИ+'!$RCK:$RCT,'12.ОЦДИ+'!$RMG:$RMP,'12.ОЦДИ+'!$RWC:$RWL,'12.ОЦДИ+'!$SFY:$SGH,'12.ОЦДИ+'!$SPU:$SQD,'12.ОЦДИ+'!$SZQ:$SZZ,'12.ОЦДИ+'!$TJM:$TJV,'12.ОЦДИ+'!$TTI:$TTR,'12.ОЦДИ+'!$UDE:$UDN,'12.ОЦДИ+'!$UNA:$UNJ,'12.ОЦДИ+'!$UWW:$UXF,'12.ОЦДИ+'!$VGS:$VHB,'12.ОЦДИ+'!$VQO:$VQX,'12.ОЦДИ+'!$WAK:$WAT,'12.ОЦДИ+'!$WKG:$WKP,'12.ОЦДИ+'!$WUC:$WUL</definedName>
    <definedName name="Z_95DD708D_4A5C_408B_8CB3_ECC420750A58_.wvu.Cols" localSheetId="18" hidden="1">'13.Авто Раздел 1+'!$HR:$IA,'13.Авто Раздел 1+'!$RN:$RW,'13.Авто Раздел 1+'!$ABJ:$ABS,'13.Авто Раздел 1+'!$ALF:$ALO,'13.Авто Раздел 1+'!$AVB:$AVK,'13.Авто Раздел 1+'!$BEX:$BFG,'13.Авто Раздел 1+'!$BOT:$BPC,'13.Авто Раздел 1+'!$BYP:$BYY,'13.Авто Раздел 1+'!$CIL:$CIU,'13.Авто Раздел 1+'!$CSH:$CSQ,'13.Авто Раздел 1+'!$DCD:$DCM,'13.Авто Раздел 1+'!$DLZ:$DMI,'13.Авто Раздел 1+'!$DVV:$DWE,'13.Авто Раздел 1+'!$EFR:$EGA,'13.Авто Раздел 1+'!$EPN:$EPW,'13.Авто Раздел 1+'!$EZJ:$EZS,'13.Авто Раздел 1+'!$FJF:$FJO,'13.Авто Раздел 1+'!$FTB:$FTK,'13.Авто Раздел 1+'!$GCX:$GDG,'13.Авто Раздел 1+'!$GMT:$GNC,'13.Авто Раздел 1+'!$GWP:$GWY,'13.Авто Раздел 1+'!$HGL:$HGU,'13.Авто Раздел 1+'!$HQH:$HQQ,'13.Авто Раздел 1+'!$IAD:$IAM,'13.Авто Раздел 1+'!$IJZ:$IKI,'13.Авто Раздел 1+'!$ITV:$IUE,'13.Авто Раздел 1+'!$JDR:$JEA,'13.Авто Раздел 1+'!$JNN:$JNW,'13.Авто Раздел 1+'!$JXJ:$JXS,'13.Авто Раздел 1+'!$KHF:$KHO,'13.Авто Раздел 1+'!$KRB:$KRK,'13.Авто Раздел 1+'!$LAX:$LBG,'13.Авто Раздел 1+'!$LKT:$LLC,'13.Авто Раздел 1+'!$LUP:$LUY,'13.Авто Раздел 1+'!$MEL:$MEU,'13.Авто Раздел 1+'!$MOH:$MOQ,'13.Авто Раздел 1+'!$MYD:$MYM,'13.Авто Раздел 1+'!$NHZ:$NII,'13.Авто Раздел 1+'!$NRV:$NSE,'13.Авто Раздел 1+'!$OBR:$OCA,'13.Авто Раздел 1+'!$OLN:$OLW,'13.Авто Раздел 1+'!$OVJ:$OVS,'13.Авто Раздел 1+'!$PFF:$PFO,'13.Авто Раздел 1+'!$PPB:$PPK,'13.Авто Раздел 1+'!$PYX:$PZG,'13.Авто Раздел 1+'!$QIT:$QJC,'13.Авто Раздел 1+'!$QSP:$QSY,'13.Авто Раздел 1+'!$RCL:$RCU,'13.Авто Раздел 1+'!$RMH:$RMQ,'13.Авто Раздел 1+'!$RWD:$RWM,'13.Авто Раздел 1+'!$SFZ:$SGI,'13.Авто Раздел 1+'!$SPV:$SQE,'13.Авто Раздел 1+'!$SZR:$TAA,'13.Авто Раздел 1+'!$TJN:$TJW,'13.Авто Раздел 1+'!$TTJ:$TTS,'13.Авто Раздел 1+'!$UDF:$UDO,'13.Авто Раздел 1+'!$UNB:$UNK,'13.Авто Раздел 1+'!$UWX:$UXG,'13.Авто Раздел 1+'!$VGT:$VHC,'13.Авто Раздел 1+'!$VQP:$VQY,'13.Авто Раздел 1+'!$WAL:$WAU,'13.Авто Раздел 1+'!$WKH:$WKQ,'13.Авто Раздел 1+'!$WUD:$WUM</definedName>
    <definedName name="Z_95DD708D_4A5C_408B_8CB3_ECC420750A58_.wvu.Cols" localSheetId="21" hidden="1">'13.Авто Раздел 4'!$IU:$JD,'13.Авто Раздел 4'!$SQ:$SZ,'13.Авто Раздел 4'!$ACM:$ACV,'13.Авто Раздел 4'!$AMI:$AMR,'13.Авто Раздел 4'!$AWE:$AWN,'13.Авто Раздел 4'!$BGA:$BGJ,'13.Авто Раздел 4'!$BPW:$BQF,'13.Авто Раздел 4'!$BZS:$CAB,'13.Авто Раздел 4'!$CJO:$CJX,'13.Авто Раздел 4'!$CTK:$CTT,'13.Авто Раздел 4'!$DDG:$DDP,'13.Авто Раздел 4'!$DNC:$DNL,'13.Авто Раздел 4'!$DWY:$DXH,'13.Авто Раздел 4'!$EGU:$EHD,'13.Авто Раздел 4'!$EQQ:$EQZ,'13.Авто Раздел 4'!$FAM:$FAV,'13.Авто Раздел 4'!$FKI:$FKR,'13.Авто Раздел 4'!$FUE:$FUN,'13.Авто Раздел 4'!$GEA:$GEJ,'13.Авто Раздел 4'!$GNW:$GOF,'13.Авто Раздел 4'!$GXS:$GYB,'13.Авто Раздел 4'!$HHO:$HHX,'13.Авто Раздел 4'!$HRK:$HRT,'13.Авто Раздел 4'!$IBG:$IBP,'13.Авто Раздел 4'!$ILC:$ILL,'13.Авто Раздел 4'!$IUY:$IVH,'13.Авто Раздел 4'!$JEU:$JFD,'13.Авто Раздел 4'!$JOQ:$JOZ,'13.Авто Раздел 4'!$JYM:$JYV,'13.Авто Раздел 4'!$KII:$KIR,'13.Авто Раздел 4'!$KSE:$KSN,'13.Авто Раздел 4'!$LCA:$LCJ,'13.Авто Раздел 4'!$LLW:$LMF,'13.Авто Раздел 4'!$LVS:$LWB,'13.Авто Раздел 4'!$MFO:$MFX,'13.Авто Раздел 4'!$MPK:$MPT,'13.Авто Раздел 4'!$MZG:$MZP,'13.Авто Раздел 4'!$NJC:$NJL,'13.Авто Раздел 4'!$NSY:$NTH,'13.Авто Раздел 4'!$OCU:$ODD,'13.Авто Раздел 4'!$OMQ:$OMZ,'13.Авто Раздел 4'!$OWM:$OWV,'13.Авто Раздел 4'!$PGI:$PGR,'13.Авто Раздел 4'!$PQE:$PQN,'13.Авто Раздел 4'!$QAA:$QAJ,'13.Авто Раздел 4'!$QJW:$QKF,'13.Авто Раздел 4'!$QTS:$QUB,'13.Авто Раздел 4'!$RDO:$RDX,'13.Авто Раздел 4'!$RNK:$RNT,'13.Авто Раздел 4'!$RXG:$RXP,'13.Авто Раздел 4'!$SHC:$SHL,'13.Авто Раздел 4'!$SQY:$SRH,'13.Авто Раздел 4'!$TAU:$TBD,'13.Авто Раздел 4'!$TKQ:$TKZ,'13.Авто Раздел 4'!$TUM:$TUV,'13.Авто Раздел 4'!$UEI:$UER,'13.Авто Раздел 4'!$UOE:$UON,'13.Авто Раздел 4'!$UYA:$UYJ,'13.Авто Раздел 4'!$VHW:$VIF,'13.Авто Раздел 4'!$VRS:$VSB,'13.Авто Раздел 4'!$WBO:$WBX,'13.Авто Раздел 4'!$WLK:$WLT,'13.Авто Раздел 4'!$WVG:$WVP</definedName>
    <definedName name="Z_95DD708D_4A5C_408B_8CB3_ECC420750A58_.wvu.PrintArea" localSheetId="1" hidden="1">'+1.1.Выплаты'!$A$1:$U$45</definedName>
    <definedName name="Z_95DD708D_4A5C_408B_8CB3_ECC420750A58_.wvu.PrintArea" localSheetId="0" hidden="1">'1.1.Поступления'!$A$1:$H$48</definedName>
    <definedName name="Z_95DD708D_4A5C_408B_8CB3_ECC420750A58_.wvu.PrintArea" localSheetId="14" hidden="1">'10.Аренда+'!$A$1:$R$57</definedName>
    <definedName name="Z_95DD708D_4A5C_408B_8CB3_ECC420750A58_.wvu.PrintArea" localSheetId="15" hidden="1">'11.Безвозмездное пользование+'!$A$1:$Q$36</definedName>
    <definedName name="Z_95DD708D_4A5C_408B_8CB3_ECC420750A58_.wvu.PrintArea" localSheetId="5" hidden="1">'4.Просроченная кредиторка '!$A$1:$Q$41</definedName>
    <definedName name="Z_95DD708D_4A5C_408B_8CB3_ECC420750A58_.wvu.PrintArea" localSheetId="6" hidden="1">'5.Ущерб'!$A$1:$O$37</definedName>
    <definedName name="Z_95DD708D_4A5C_408B_8CB3_ECC420750A58_.wvu.PrintArea" localSheetId="9" hidden="1">'6.Аналитраспр по ИФО'!$A$1:$N$41</definedName>
    <definedName name="Z_95DD708D_4A5C_408B_8CB3_ECC420750A58_.wvu.PrintArea" localSheetId="8" hidden="1">'6.ФОТ'!$A$1:$P$26</definedName>
    <definedName name="Z_95DD708D_4A5C_408B_8CB3_ECC420750A58_.wvu.PrintArea" localSheetId="7" hidden="1">'6.Численность'!$A$1:$Q$37</definedName>
    <definedName name="Z_95DD708D_4A5C_408B_8CB3_ECC420750A58_.wvu.PrintArea" localSheetId="10" hidden="1">'7.Счета'!$A$1:$H$36</definedName>
    <definedName name="Z_95DD708D_4A5C_408B_8CB3_ECC420750A58_.wvu.PrintArea" localSheetId="11" hidden="1">'8.Недвижимое+'!$A$1:$R$43</definedName>
    <definedName name="Z_95DD708D_4A5C_408B_8CB3_ECC420750A58_.wvu.PrintArea" localSheetId="13" hidden="1">'9.Земельные участки+'!$A$1:$V$28</definedName>
    <definedName name="Z_95DD708D_4A5C_408B_8CB3_ECC420750A58_.wvu.PrintTitles" localSheetId="1" hidden="1">'+1.1.Выплаты'!$3:$7</definedName>
    <definedName name="Z_95DD708D_4A5C_408B_8CB3_ECC420750A58_.wvu.PrintTitles" localSheetId="0" hidden="1">'1.1.Поступления'!$14:$17</definedName>
    <definedName name="Z_BA6529BE_B863_4BA8_8CC0_F00E437619FD_.wvu.Cols" localSheetId="17" hidden="1">'12.ОЦДИ расходы'!$IS:$JB,'12.ОЦДИ расходы'!$SO:$SX,'12.ОЦДИ расходы'!$ACK:$ACT,'12.ОЦДИ расходы'!$AMG:$AMP,'12.ОЦДИ расходы'!$AWC:$AWL,'12.ОЦДИ расходы'!$BFY:$BGH,'12.ОЦДИ расходы'!$BPU:$BQD,'12.ОЦДИ расходы'!$BZQ:$BZZ,'12.ОЦДИ расходы'!$CJM:$CJV,'12.ОЦДИ расходы'!$CTI:$CTR,'12.ОЦДИ расходы'!$DDE:$DDN,'12.ОЦДИ расходы'!$DNA:$DNJ,'12.ОЦДИ расходы'!$DWW:$DXF,'12.ОЦДИ расходы'!$EGS:$EHB,'12.ОЦДИ расходы'!$EQO:$EQX,'12.ОЦДИ расходы'!$FAK:$FAT,'12.ОЦДИ расходы'!$FKG:$FKP,'12.ОЦДИ расходы'!$FUC:$FUL,'12.ОЦДИ расходы'!$GDY:$GEH,'12.ОЦДИ расходы'!$GNU:$GOD,'12.ОЦДИ расходы'!$GXQ:$GXZ,'12.ОЦДИ расходы'!$HHM:$HHV,'12.ОЦДИ расходы'!$HRI:$HRR,'12.ОЦДИ расходы'!$IBE:$IBN,'12.ОЦДИ расходы'!$ILA:$ILJ,'12.ОЦДИ расходы'!$IUW:$IVF,'12.ОЦДИ расходы'!$JES:$JFB,'12.ОЦДИ расходы'!$JOO:$JOX,'12.ОЦДИ расходы'!$JYK:$JYT,'12.ОЦДИ расходы'!$KIG:$KIP,'12.ОЦДИ расходы'!$KSC:$KSL,'12.ОЦДИ расходы'!$LBY:$LCH,'12.ОЦДИ расходы'!$LLU:$LMD,'12.ОЦДИ расходы'!$LVQ:$LVZ,'12.ОЦДИ расходы'!$MFM:$MFV,'12.ОЦДИ расходы'!$MPI:$MPR,'12.ОЦДИ расходы'!$MZE:$MZN,'12.ОЦДИ расходы'!$NJA:$NJJ,'12.ОЦДИ расходы'!$NSW:$NTF,'12.ОЦДИ расходы'!$OCS:$ODB,'12.ОЦДИ расходы'!$OMO:$OMX,'12.ОЦДИ расходы'!$OWK:$OWT,'12.ОЦДИ расходы'!$PGG:$PGP,'12.ОЦДИ расходы'!$PQC:$PQL,'12.ОЦДИ расходы'!$PZY:$QAH,'12.ОЦДИ расходы'!$QJU:$QKD,'12.ОЦДИ расходы'!$QTQ:$QTZ,'12.ОЦДИ расходы'!$RDM:$RDV,'12.ОЦДИ расходы'!$RNI:$RNR,'12.ОЦДИ расходы'!$RXE:$RXN,'12.ОЦДИ расходы'!$SHA:$SHJ,'12.ОЦДИ расходы'!$SQW:$SRF,'12.ОЦДИ расходы'!$TAS:$TBB,'12.ОЦДИ расходы'!$TKO:$TKX,'12.ОЦДИ расходы'!$TUK:$TUT,'12.ОЦДИ расходы'!$UEG:$UEP,'12.ОЦДИ расходы'!$UOC:$UOL,'12.ОЦДИ расходы'!$UXY:$UYH,'12.ОЦДИ расходы'!$VHU:$VID,'12.ОЦДИ расходы'!$VRQ:$VRZ,'12.ОЦДИ расходы'!$WBM:$WBV,'12.ОЦДИ расходы'!$WLI:$WLR,'12.ОЦДИ расходы'!$WVE:$WVN</definedName>
    <definedName name="Z_BA6529BE_B863_4BA8_8CC0_F00E437619FD_.wvu.Cols" localSheetId="16" hidden="1">'12.ОЦДИ+'!$HQ:$HZ,'12.ОЦДИ+'!$RM:$RV,'12.ОЦДИ+'!$ABI:$ABR,'12.ОЦДИ+'!$ALE:$ALN,'12.ОЦДИ+'!$AVA:$AVJ,'12.ОЦДИ+'!$BEW:$BFF,'12.ОЦДИ+'!$BOS:$BPB,'12.ОЦДИ+'!$BYO:$BYX,'12.ОЦДИ+'!$CIK:$CIT,'12.ОЦДИ+'!$CSG:$CSP,'12.ОЦДИ+'!$DCC:$DCL,'12.ОЦДИ+'!$DLY:$DMH,'12.ОЦДИ+'!$DVU:$DWD,'12.ОЦДИ+'!$EFQ:$EFZ,'12.ОЦДИ+'!$EPM:$EPV,'12.ОЦДИ+'!$EZI:$EZR,'12.ОЦДИ+'!$FJE:$FJN,'12.ОЦДИ+'!$FTA:$FTJ,'12.ОЦДИ+'!$GCW:$GDF,'12.ОЦДИ+'!$GMS:$GNB,'12.ОЦДИ+'!$GWO:$GWX,'12.ОЦДИ+'!$HGK:$HGT,'12.ОЦДИ+'!$HQG:$HQP,'12.ОЦДИ+'!$IAC:$IAL,'12.ОЦДИ+'!$IJY:$IKH,'12.ОЦДИ+'!$ITU:$IUD,'12.ОЦДИ+'!$JDQ:$JDZ,'12.ОЦДИ+'!$JNM:$JNV,'12.ОЦДИ+'!$JXI:$JXR,'12.ОЦДИ+'!$KHE:$KHN,'12.ОЦДИ+'!$KRA:$KRJ,'12.ОЦДИ+'!$LAW:$LBF,'12.ОЦДИ+'!$LKS:$LLB,'12.ОЦДИ+'!$LUO:$LUX,'12.ОЦДИ+'!$MEK:$MET,'12.ОЦДИ+'!$MOG:$MOP,'12.ОЦДИ+'!$MYC:$MYL,'12.ОЦДИ+'!$NHY:$NIH,'12.ОЦДИ+'!$NRU:$NSD,'12.ОЦДИ+'!$OBQ:$OBZ,'12.ОЦДИ+'!$OLM:$OLV,'12.ОЦДИ+'!$OVI:$OVR,'12.ОЦДИ+'!$PFE:$PFN,'12.ОЦДИ+'!$PPA:$PPJ,'12.ОЦДИ+'!$PYW:$PZF,'12.ОЦДИ+'!$QIS:$QJB,'12.ОЦДИ+'!$QSO:$QSX,'12.ОЦДИ+'!$RCK:$RCT,'12.ОЦДИ+'!$RMG:$RMP,'12.ОЦДИ+'!$RWC:$RWL,'12.ОЦДИ+'!$SFY:$SGH,'12.ОЦДИ+'!$SPU:$SQD,'12.ОЦДИ+'!$SZQ:$SZZ,'12.ОЦДИ+'!$TJM:$TJV,'12.ОЦДИ+'!$TTI:$TTR,'12.ОЦДИ+'!$UDE:$UDN,'12.ОЦДИ+'!$UNA:$UNJ,'12.ОЦДИ+'!$UWW:$UXF,'12.ОЦДИ+'!$VGS:$VHB,'12.ОЦДИ+'!$VQO:$VQX,'12.ОЦДИ+'!$WAK:$WAT,'12.ОЦДИ+'!$WKG:$WKP,'12.ОЦДИ+'!$WUC:$WUL</definedName>
    <definedName name="Z_BA6529BE_B863_4BA8_8CC0_F00E437619FD_.wvu.Cols" localSheetId="18" hidden="1">'13.Авто Раздел 1+'!$HR:$IA,'13.Авто Раздел 1+'!$RN:$RW,'13.Авто Раздел 1+'!$ABJ:$ABS,'13.Авто Раздел 1+'!$ALF:$ALO,'13.Авто Раздел 1+'!$AVB:$AVK,'13.Авто Раздел 1+'!$BEX:$BFG,'13.Авто Раздел 1+'!$BOT:$BPC,'13.Авто Раздел 1+'!$BYP:$BYY,'13.Авто Раздел 1+'!$CIL:$CIU,'13.Авто Раздел 1+'!$CSH:$CSQ,'13.Авто Раздел 1+'!$DCD:$DCM,'13.Авто Раздел 1+'!$DLZ:$DMI,'13.Авто Раздел 1+'!$DVV:$DWE,'13.Авто Раздел 1+'!$EFR:$EGA,'13.Авто Раздел 1+'!$EPN:$EPW,'13.Авто Раздел 1+'!$EZJ:$EZS,'13.Авто Раздел 1+'!$FJF:$FJO,'13.Авто Раздел 1+'!$FTB:$FTK,'13.Авто Раздел 1+'!$GCX:$GDG,'13.Авто Раздел 1+'!$GMT:$GNC,'13.Авто Раздел 1+'!$GWP:$GWY,'13.Авто Раздел 1+'!$HGL:$HGU,'13.Авто Раздел 1+'!$HQH:$HQQ,'13.Авто Раздел 1+'!$IAD:$IAM,'13.Авто Раздел 1+'!$IJZ:$IKI,'13.Авто Раздел 1+'!$ITV:$IUE,'13.Авто Раздел 1+'!$JDR:$JEA,'13.Авто Раздел 1+'!$JNN:$JNW,'13.Авто Раздел 1+'!$JXJ:$JXS,'13.Авто Раздел 1+'!$KHF:$KHO,'13.Авто Раздел 1+'!$KRB:$KRK,'13.Авто Раздел 1+'!$LAX:$LBG,'13.Авто Раздел 1+'!$LKT:$LLC,'13.Авто Раздел 1+'!$LUP:$LUY,'13.Авто Раздел 1+'!$MEL:$MEU,'13.Авто Раздел 1+'!$MOH:$MOQ,'13.Авто Раздел 1+'!$MYD:$MYM,'13.Авто Раздел 1+'!$NHZ:$NII,'13.Авто Раздел 1+'!$NRV:$NSE,'13.Авто Раздел 1+'!$OBR:$OCA,'13.Авто Раздел 1+'!$OLN:$OLW,'13.Авто Раздел 1+'!$OVJ:$OVS,'13.Авто Раздел 1+'!$PFF:$PFO,'13.Авто Раздел 1+'!$PPB:$PPK,'13.Авто Раздел 1+'!$PYX:$PZG,'13.Авто Раздел 1+'!$QIT:$QJC,'13.Авто Раздел 1+'!$QSP:$QSY,'13.Авто Раздел 1+'!$RCL:$RCU,'13.Авто Раздел 1+'!$RMH:$RMQ,'13.Авто Раздел 1+'!$RWD:$RWM,'13.Авто Раздел 1+'!$SFZ:$SGI,'13.Авто Раздел 1+'!$SPV:$SQE,'13.Авто Раздел 1+'!$SZR:$TAA,'13.Авто Раздел 1+'!$TJN:$TJW,'13.Авто Раздел 1+'!$TTJ:$TTS,'13.Авто Раздел 1+'!$UDF:$UDO,'13.Авто Раздел 1+'!$UNB:$UNK,'13.Авто Раздел 1+'!$UWX:$UXG,'13.Авто Раздел 1+'!$VGT:$VHC,'13.Авто Раздел 1+'!$VQP:$VQY,'13.Авто Раздел 1+'!$WAL:$WAU,'13.Авто Раздел 1+'!$WKH:$WKQ,'13.Авто Раздел 1+'!$WUD:$WUM</definedName>
    <definedName name="Z_BA6529BE_B863_4BA8_8CC0_F00E437619FD_.wvu.Cols" localSheetId="21" hidden="1">'13.Авто Раздел 4'!$IU:$JD,'13.Авто Раздел 4'!$SQ:$SZ,'13.Авто Раздел 4'!$ACM:$ACV,'13.Авто Раздел 4'!$AMI:$AMR,'13.Авто Раздел 4'!$AWE:$AWN,'13.Авто Раздел 4'!$BGA:$BGJ,'13.Авто Раздел 4'!$BPW:$BQF,'13.Авто Раздел 4'!$BZS:$CAB,'13.Авто Раздел 4'!$CJO:$CJX,'13.Авто Раздел 4'!$CTK:$CTT,'13.Авто Раздел 4'!$DDG:$DDP,'13.Авто Раздел 4'!$DNC:$DNL,'13.Авто Раздел 4'!$DWY:$DXH,'13.Авто Раздел 4'!$EGU:$EHD,'13.Авто Раздел 4'!$EQQ:$EQZ,'13.Авто Раздел 4'!$FAM:$FAV,'13.Авто Раздел 4'!$FKI:$FKR,'13.Авто Раздел 4'!$FUE:$FUN,'13.Авто Раздел 4'!$GEA:$GEJ,'13.Авто Раздел 4'!$GNW:$GOF,'13.Авто Раздел 4'!$GXS:$GYB,'13.Авто Раздел 4'!$HHO:$HHX,'13.Авто Раздел 4'!$HRK:$HRT,'13.Авто Раздел 4'!$IBG:$IBP,'13.Авто Раздел 4'!$ILC:$ILL,'13.Авто Раздел 4'!$IUY:$IVH,'13.Авто Раздел 4'!$JEU:$JFD,'13.Авто Раздел 4'!$JOQ:$JOZ,'13.Авто Раздел 4'!$JYM:$JYV,'13.Авто Раздел 4'!$KII:$KIR,'13.Авто Раздел 4'!$KSE:$KSN,'13.Авто Раздел 4'!$LCA:$LCJ,'13.Авто Раздел 4'!$LLW:$LMF,'13.Авто Раздел 4'!$LVS:$LWB,'13.Авто Раздел 4'!$MFO:$MFX,'13.Авто Раздел 4'!$MPK:$MPT,'13.Авто Раздел 4'!$MZG:$MZP,'13.Авто Раздел 4'!$NJC:$NJL,'13.Авто Раздел 4'!$NSY:$NTH,'13.Авто Раздел 4'!$OCU:$ODD,'13.Авто Раздел 4'!$OMQ:$OMZ,'13.Авто Раздел 4'!$OWM:$OWV,'13.Авто Раздел 4'!$PGI:$PGR,'13.Авто Раздел 4'!$PQE:$PQN,'13.Авто Раздел 4'!$QAA:$QAJ,'13.Авто Раздел 4'!$QJW:$QKF,'13.Авто Раздел 4'!$QTS:$QUB,'13.Авто Раздел 4'!$RDO:$RDX,'13.Авто Раздел 4'!$RNK:$RNT,'13.Авто Раздел 4'!$RXG:$RXP,'13.Авто Раздел 4'!$SHC:$SHL,'13.Авто Раздел 4'!$SQY:$SRH,'13.Авто Раздел 4'!$TAU:$TBD,'13.Авто Раздел 4'!$TKQ:$TKZ,'13.Авто Раздел 4'!$TUM:$TUV,'13.Авто Раздел 4'!$UEI:$UER,'13.Авто Раздел 4'!$UOE:$UON,'13.Авто Раздел 4'!$UYA:$UYJ,'13.Авто Раздел 4'!$VHW:$VIF,'13.Авто Раздел 4'!$VRS:$VSB,'13.Авто Раздел 4'!$WBO:$WBX,'13.Авто Раздел 4'!$WLK:$WLT,'13.Авто Раздел 4'!$WVG:$WVP</definedName>
    <definedName name="Z_BA6529BE_B863_4BA8_8CC0_F00E437619FD_.wvu.PrintArea" localSheetId="1" hidden="1">'+1.1.Выплаты'!$A$1:$U$45</definedName>
    <definedName name="Z_BA6529BE_B863_4BA8_8CC0_F00E437619FD_.wvu.PrintArea" localSheetId="14" hidden="1">'10.Аренда+'!$A$1:$R$57</definedName>
    <definedName name="Z_BA6529BE_B863_4BA8_8CC0_F00E437619FD_.wvu.PrintArea" localSheetId="15" hidden="1">'11.Безвозмездное пользование+'!$A$1:$Q$36</definedName>
    <definedName name="Z_BA6529BE_B863_4BA8_8CC0_F00E437619FD_.wvu.PrintArea" localSheetId="5" hidden="1">'4.Просроченная кредиторка '!$A$1:$Q$41</definedName>
    <definedName name="Z_BA6529BE_B863_4BA8_8CC0_F00E437619FD_.wvu.PrintArea" localSheetId="6" hidden="1">'5.Ущерб'!$A$1:$O$37</definedName>
    <definedName name="Z_BA6529BE_B863_4BA8_8CC0_F00E437619FD_.wvu.PrintArea" localSheetId="9" hidden="1">'6.Аналитраспр по ИФО'!$A$1:$N$41</definedName>
    <definedName name="Z_BA6529BE_B863_4BA8_8CC0_F00E437619FD_.wvu.PrintArea" localSheetId="8" hidden="1">'6.ФОТ'!$A$1:$P$26</definedName>
    <definedName name="Z_BA6529BE_B863_4BA8_8CC0_F00E437619FD_.wvu.PrintArea" localSheetId="7" hidden="1">'6.Численность'!$A$1:$Q$37</definedName>
    <definedName name="Z_BA6529BE_B863_4BA8_8CC0_F00E437619FD_.wvu.PrintArea" localSheetId="10" hidden="1">'7.Счета'!$A$1:$H$36</definedName>
    <definedName name="Z_BA6529BE_B863_4BA8_8CC0_F00E437619FD_.wvu.PrintArea" localSheetId="11" hidden="1">'8.Недвижимое+'!$A$1:$R$43</definedName>
    <definedName name="Z_BA6529BE_B863_4BA8_8CC0_F00E437619FD_.wvu.PrintArea" localSheetId="13" hidden="1">'9.Земельные участки+'!$A$1:$V$28</definedName>
    <definedName name="Z_BA6529BE_B863_4BA8_8CC0_F00E437619FD_.wvu.PrintTitles" localSheetId="1" hidden="1">'+1.1.Выплаты'!$3:$7</definedName>
    <definedName name="Z_D5E1E135_06FF_4731_AF73_082FBD4542B2_.wvu.Cols" localSheetId="17" hidden="1">'12.ОЦДИ расходы'!$IS:$JB,'12.ОЦДИ расходы'!$SO:$SX,'12.ОЦДИ расходы'!$ACK:$ACT,'12.ОЦДИ расходы'!$AMG:$AMP,'12.ОЦДИ расходы'!$AWC:$AWL,'12.ОЦДИ расходы'!$BFY:$BGH,'12.ОЦДИ расходы'!$BPU:$BQD,'12.ОЦДИ расходы'!$BZQ:$BZZ,'12.ОЦДИ расходы'!$CJM:$CJV,'12.ОЦДИ расходы'!$CTI:$CTR,'12.ОЦДИ расходы'!$DDE:$DDN,'12.ОЦДИ расходы'!$DNA:$DNJ,'12.ОЦДИ расходы'!$DWW:$DXF,'12.ОЦДИ расходы'!$EGS:$EHB,'12.ОЦДИ расходы'!$EQO:$EQX,'12.ОЦДИ расходы'!$FAK:$FAT,'12.ОЦДИ расходы'!$FKG:$FKP,'12.ОЦДИ расходы'!$FUC:$FUL,'12.ОЦДИ расходы'!$GDY:$GEH,'12.ОЦДИ расходы'!$GNU:$GOD,'12.ОЦДИ расходы'!$GXQ:$GXZ,'12.ОЦДИ расходы'!$HHM:$HHV,'12.ОЦДИ расходы'!$HRI:$HRR,'12.ОЦДИ расходы'!$IBE:$IBN,'12.ОЦДИ расходы'!$ILA:$ILJ,'12.ОЦДИ расходы'!$IUW:$IVF,'12.ОЦДИ расходы'!$JES:$JFB,'12.ОЦДИ расходы'!$JOO:$JOX,'12.ОЦДИ расходы'!$JYK:$JYT,'12.ОЦДИ расходы'!$KIG:$KIP,'12.ОЦДИ расходы'!$KSC:$KSL,'12.ОЦДИ расходы'!$LBY:$LCH,'12.ОЦДИ расходы'!$LLU:$LMD,'12.ОЦДИ расходы'!$LVQ:$LVZ,'12.ОЦДИ расходы'!$MFM:$MFV,'12.ОЦДИ расходы'!$MPI:$MPR,'12.ОЦДИ расходы'!$MZE:$MZN,'12.ОЦДИ расходы'!$NJA:$NJJ,'12.ОЦДИ расходы'!$NSW:$NTF,'12.ОЦДИ расходы'!$OCS:$ODB,'12.ОЦДИ расходы'!$OMO:$OMX,'12.ОЦДИ расходы'!$OWK:$OWT,'12.ОЦДИ расходы'!$PGG:$PGP,'12.ОЦДИ расходы'!$PQC:$PQL,'12.ОЦДИ расходы'!$PZY:$QAH,'12.ОЦДИ расходы'!$QJU:$QKD,'12.ОЦДИ расходы'!$QTQ:$QTZ,'12.ОЦДИ расходы'!$RDM:$RDV,'12.ОЦДИ расходы'!$RNI:$RNR,'12.ОЦДИ расходы'!$RXE:$RXN,'12.ОЦДИ расходы'!$SHA:$SHJ,'12.ОЦДИ расходы'!$SQW:$SRF,'12.ОЦДИ расходы'!$TAS:$TBB,'12.ОЦДИ расходы'!$TKO:$TKX,'12.ОЦДИ расходы'!$TUK:$TUT,'12.ОЦДИ расходы'!$UEG:$UEP,'12.ОЦДИ расходы'!$UOC:$UOL,'12.ОЦДИ расходы'!$UXY:$UYH,'12.ОЦДИ расходы'!$VHU:$VID,'12.ОЦДИ расходы'!$VRQ:$VRZ,'12.ОЦДИ расходы'!$WBM:$WBV,'12.ОЦДИ расходы'!$WLI:$WLR,'12.ОЦДИ расходы'!$WVE:$WVN</definedName>
    <definedName name="Z_D5E1E135_06FF_4731_AF73_082FBD4542B2_.wvu.Cols" localSheetId="16" hidden="1">'12.ОЦДИ+'!$HQ:$HZ,'12.ОЦДИ+'!$RM:$RV,'12.ОЦДИ+'!$ABI:$ABR,'12.ОЦДИ+'!$ALE:$ALN,'12.ОЦДИ+'!$AVA:$AVJ,'12.ОЦДИ+'!$BEW:$BFF,'12.ОЦДИ+'!$BOS:$BPB,'12.ОЦДИ+'!$BYO:$BYX,'12.ОЦДИ+'!$CIK:$CIT,'12.ОЦДИ+'!$CSG:$CSP,'12.ОЦДИ+'!$DCC:$DCL,'12.ОЦДИ+'!$DLY:$DMH,'12.ОЦДИ+'!$DVU:$DWD,'12.ОЦДИ+'!$EFQ:$EFZ,'12.ОЦДИ+'!$EPM:$EPV,'12.ОЦДИ+'!$EZI:$EZR,'12.ОЦДИ+'!$FJE:$FJN,'12.ОЦДИ+'!$FTA:$FTJ,'12.ОЦДИ+'!$GCW:$GDF,'12.ОЦДИ+'!$GMS:$GNB,'12.ОЦДИ+'!$GWO:$GWX,'12.ОЦДИ+'!$HGK:$HGT,'12.ОЦДИ+'!$HQG:$HQP,'12.ОЦДИ+'!$IAC:$IAL,'12.ОЦДИ+'!$IJY:$IKH,'12.ОЦДИ+'!$ITU:$IUD,'12.ОЦДИ+'!$JDQ:$JDZ,'12.ОЦДИ+'!$JNM:$JNV,'12.ОЦДИ+'!$JXI:$JXR,'12.ОЦДИ+'!$KHE:$KHN,'12.ОЦДИ+'!$KRA:$KRJ,'12.ОЦДИ+'!$LAW:$LBF,'12.ОЦДИ+'!$LKS:$LLB,'12.ОЦДИ+'!$LUO:$LUX,'12.ОЦДИ+'!$MEK:$MET,'12.ОЦДИ+'!$MOG:$MOP,'12.ОЦДИ+'!$MYC:$MYL,'12.ОЦДИ+'!$NHY:$NIH,'12.ОЦДИ+'!$NRU:$NSD,'12.ОЦДИ+'!$OBQ:$OBZ,'12.ОЦДИ+'!$OLM:$OLV,'12.ОЦДИ+'!$OVI:$OVR,'12.ОЦДИ+'!$PFE:$PFN,'12.ОЦДИ+'!$PPA:$PPJ,'12.ОЦДИ+'!$PYW:$PZF,'12.ОЦДИ+'!$QIS:$QJB,'12.ОЦДИ+'!$QSO:$QSX,'12.ОЦДИ+'!$RCK:$RCT,'12.ОЦДИ+'!$RMG:$RMP,'12.ОЦДИ+'!$RWC:$RWL,'12.ОЦДИ+'!$SFY:$SGH,'12.ОЦДИ+'!$SPU:$SQD,'12.ОЦДИ+'!$SZQ:$SZZ,'12.ОЦДИ+'!$TJM:$TJV,'12.ОЦДИ+'!$TTI:$TTR,'12.ОЦДИ+'!$UDE:$UDN,'12.ОЦДИ+'!$UNA:$UNJ,'12.ОЦДИ+'!$UWW:$UXF,'12.ОЦДИ+'!$VGS:$VHB,'12.ОЦДИ+'!$VQO:$VQX,'12.ОЦДИ+'!$WAK:$WAT,'12.ОЦДИ+'!$WKG:$WKP,'12.ОЦДИ+'!$WUC:$WUL</definedName>
    <definedName name="Z_D5E1E135_06FF_4731_AF73_082FBD4542B2_.wvu.Cols" localSheetId="18" hidden="1">'13.Авто Раздел 1+'!$HR:$IA,'13.Авто Раздел 1+'!$RN:$RW,'13.Авто Раздел 1+'!$ABJ:$ABS,'13.Авто Раздел 1+'!$ALF:$ALO,'13.Авто Раздел 1+'!$AVB:$AVK,'13.Авто Раздел 1+'!$BEX:$BFG,'13.Авто Раздел 1+'!$BOT:$BPC,'13.Авто Раздел 1+'!$BYP:$BYY,'13.Авто Раздел 1+'!$CIL:$CIU,'13.Авто Раздел 1+'!$CSH:$CSQ,'13.Авто Раздел 1+'!$DCD:$DCM,'13.Авто Раздел 1+'!$DLZ:$DMI,'13.Авто Раздел 1+'!$DVV:$DWE,'13.Авто Раздел 1+'!$EFR:$EGA,'13.Авто Раздел 1+'!$EPN:$EPW,'13.Авто Раздел 1+'!$EZJ:$EZS,'13.Авто Раздел 1+'!$FJF:$FJO,'13.Авто Раздел 1+'!$FTB:$FTK,'13.Авто Раздел 1+'!$GCX:$GDG,'13.Авто Раздел 1+'!$GMT:$GNC,'13.Авто Раздел 1+'!$GWP:$GWY,'13.Авто Раздел 1+'!$HGL:$HGU,'13.Авто Раздел 1+'!$HQH:$HQQ,'13.Авто Раздел 1+'!$IAD:$IAM,'13.Авто Раздел 1+'!$IJZ:$IKI,'13.Авто Раздел 1+'!$ITV:$IUE,'13.Авто Раздел 1+'!$JDR:$JEA,'13.Авто Раздел 1+'!$JNN:$JNW,'13.Авто Раздел 1+'!$JXJ:$JXS,'13.Авто Раздел 1+'!$KHF:$KHO,'13.Авто Раздел 1+'!$KRB:$KRK,'13.Авто Раздел 1+'!$LAX:$LBG,'13.Авто Раздел 1+'!$LKT:$LLC,'13.Авто Раздел 1+'!$LUP:$LUY,'13.Авто Раздел 1+'!$MEL:$MEU,'13.Авто Раздел 1+'!$MOH:$MOQ,'13.Авто Раздел 1+'!$MYD:$MYM,'13.Авто Раздел 1+'!$NHZ:$NII,'13.Авто Раздел 1+'!$NRV:$NSE,'13.Авто Раздел 1+'!$OBR:$OCA,'13.Авто Раздел 1+'!$OLN:$OLW,'13.Авто Раздел 1+'!$OVJ:$OVS,'13.Авто Раздел 1+'!$PFF:$PFO,'13.Авто Раздел 1+'!$PPB:$PPK,'13.Авто Раздел 1+'!$PYX:$PZG,'13.Авто Раздел 1+'!$QIT:$QJC,'13.Авто Раздел 1+'!$QSP:$QSY,'13.Авто Раздел 1+'!$RCL:$RCU,'13.Авто Раздел 1+'!$RMH:$RMQ,'13.Авто Раздел 1+'!$RWD:$RWM,'13.Авто Раздел 1+'!$SFZ:$SGI,'13.Авто Раздел 1+'!$SPV:$SQE,'13.Авто Раздел 1+'!$SZR:$TAA,'13.Авто Раздел 1+'!$TJN:$TJW,'13.Авто Раздел 1+'!$TTJ:$TTS,'13.Авто Раздел 1+'!$UDF:$UDO,'13.Авто Раздел 1+'!$UNB:$UNK,'13.Авто Раздел 1+'!$UWX:$UXG,'13.Авто Раздел 1+'!$VGT:$VHC,'13.Авто Раздел 1+'!$VQP:$VQY,'13.Авто Раздел 1+'!$WAL:$WAU,'13.Авто Раздел 1+'!$WKH:$WKQ,'13.Авто Раздел 1+'!$WUD:$WUM</definedName>
    <definedName name="Z_D5E1E135_06FF_4731_AF73_082FBD4542B2_.wvu.Cols" localSheetId="21" hidden="1">'13.Авто Раздел 4'!$IU:$JD,'13.Авто Раздел 4'!$SQ:$SZ,'13.Авто Раздел 4'!$ACM:$ACV,'13.Авто Раздел 4'!$AMI:$AMR,'13.Авто Раздел 4'!$AWE:$AWN,'13.Авто Раздел 4'!$BGA:$BGJ,'13.Авто Раздел 4'!$BPW:$BQF,'13.Авто Раздел 4'!$BZS:$CAB,'13.Авто Раздел 4'!$CJO:$CJX,'13.Авто Раздел 4'!$CTK:$CTT,'13.Авто Раздел 4'!$DDG:$DDP,'13.Авто Раздел 4'!$DNC:$DNL,'13.Авто Раздел 4'!$DWY:$DXH,'13.Авто Раздел 4'!$EGU:$EHD,'13.Авто Раздел 4'!$EQQ:$EQZ,'13.Авто Раздел 4'!$FAM:$FAV,'13.Авто Раздел 4'!$FKI:$FKR,'13.Авто Раздел 4'!$FUE:$FUN,'13.Авто Раздел 4'!$GEA:$GEJ,'13.Авто Раздел 4'!$GNW:$GOF,'13.Авто Раздел 4'!$GXS:$GYB,'13.Авто Раздел 4'!$HHO:$HHX,'13.Авто Раздел 4'!$HRK:$HRT,'13.Авто Раздел 4'!$IBG:$IBP,'13.Авто Раздел 4'!$ILC:$ILL,'13.Авто Раздел 4'!$IUY:$IVH,'13.Авто Раздел 4'!$JEU:$JFD,'13.Авто Раздел 4'!$JOQ:$JOZ,'13.Авто Раздел 4'!$JYM:$JYV,'13.Авто Раздел 4'!$KII:$KIR,'13.Авто Раздел 4'!$KSE:$KSN,'13.Авто Раздел 4'!$LCA:$LCJ,'13.Авто Раздел 4'!$LLW:$LMF,'13.Авто Раздел 4'!$LVS:$LWB,'13.Авто Раздел 4'!$MFO:$MFX,'13.Авто Раздел 4'!$MPK:$MPT,'13.Авто Раздел 4'!$MZG:$MZP,'13.Авто Раздел 4'!$NJC:$NJL,'13.Авто Раздел 4'!$NSY:$NTH,'13.Авто Раздел 4'!$OCU:$ODD,'13.Авто Раздел 4'!$OMQ:$OMZ,'13.Авто Раздел 4'!$OWM:$OWV,'13.Авто Раздел 4'!$PGI:$PGR,'13.Авто Раздел 4'!$PQE:$PQN,'13.Авто Раздел 4'!$QAA:$QAJ,'13.Авто Раздел 4'!$QJW:$QKF,'13.Авто Раздел 4'!$QTS:$QUB,'13.Авто Раздел 4'!$RDO:$RDX,'13.Авто Раздел 4'!$RNK:$RNT,'13.Авто Раздел 4'!$RXG:$RXP,'13.Авто Раздел 4'!$SHC:$SHL,'13.Авто Раздел 4'!$SQY:$SRH,'13.Авто Раздел 4'!$TAU:$TBD,'13.Авто Раздел 4'!$TKQ:$TKZ,'13.Авто Раздел 4'!$TUM:$TUV,'13.Авто Раздел 4'!$UEI:$UER,'13.Авто Раздел 4'!$UOE:$UON,'13.Авто Раздел 4'!$UYA:$UYJ,'13.Авто Раздел 4'!$VHW:$VIF,'13.Авто Раздел 4'!$VRS:$VSB,'13.Авто Раздел 4'!$WBO:$WBX,'13.Авто Раздел 4'!$WLK:$WLT,'13.Авто Раздел 4'!$WVG:$WVP</definedName>
    <definedName name="Z_D5E1E135_06FF_4731_AF73_082FBD4542B2_.wvu.PrintArea" localSheetId="1" hidden="1">'+1.1.Выплаты'!$A$1:$U$45</definedName>
    <definedName name="Z_D5E1E135_06FF_4731_AF73_082FBD4542B2_.wvu.PrintArea" localSheetId="0" hidden="1">'1.1.Поступления'!$A$1:$H$48</definedName>
    <definedName name="Z_D5E1E135_06FF_4731_AF73_082FBD4542B2_.wvu.PrintArea" localSheetId="14" hidden="1">'10.Аренда+'!$A$1:$R$57</definedName>
    <definedName name="Z_D5E1E135_06FF_4731_AF73_082FBD4542B2_.wvu.PrintArea" localSheetId="15" hidden="1">'11.Безвозмездное пользование+'!$A$1:$Q$36</definedName>
    <definedName name="Z_D5E1E135_06FF_4731_AF73_082FBD4542B2_.wvu.PrintArea" localSheetId="5" hidden="1">'4.Просроченная кредиторка '!$A$1:$Q$41</definedName>
    <definedName name="Z_D5E1E135_06FF_4731_AF73_082FBD4542B2_.wvu.PrintArea" localSheetId="6" hidden="1">'5.Ущерб'!$A$1:$O$37</definedName>
    <definedName name="Z_D5E1E135_06FF_4731_AF73_082FBD4542B2_.wvu.PrintArea" localSheetId="9" hidden="1">'6.Аналитраспр по ИФО'!$A$1:$N$41</definedName>
    <definedName name="Z_D5E1E135_06FF_4731_AF73_082FBD4542B2_.wvu.PrintArea" localSheetId="8" hidden="1">'6.ФОТ'!$A$1:$P$26</definedName>
    <definedName name="Z_D5E1E135_06FF_4731_AF73_082FBD4542B2_.wvu.PrintArea" localSheetId="7" hidden="1">'6.Численность'!$A$1:$Q$37</definedName>
    <definedName name="Z_D5E1E135_06FF_4731_AF73_082FBD4542B2_.wvu.PrintArea" localSheetId="10" hidden="1">'7.Счета'!$A$1:$H$36</definedName>
    <definedName name="Z_D5E1E135_06FF_4731_AF73_082FBD4542B2_.wvu.PrintArea" localSheetId="11" hidden="1">'8.Недвижимое+'!$A$1:$R$43</definedName>
    <definedName name="Z_D5E1E135_06FF_4731_AF73_082FBD4542B2_.wvu.PrintArea" localSheetId="13" hidden="1">'9.Земельные участки+'!$A$1:$V$28</definedName>
    <definedName name="Z_D5E1E135_06FF_4731_AF73_082FBD4542B2_.wvu.PrintTitles" localSheetId="1" hidden="1">'+1.1.Выплаты'!$3:$7</definedName>
    <definedName name="Z_D5E1E135_06FF_4731_AF73_082FBD4542B2_.wvu.PrintTitles" localSheetId="0" hidden="1">'1.1.Поступления'!$14:$17</definedName>
    <definedName name="Z_E23BC486_85E6_4A44_88C1_79DF561C9EE6_.wvu.Cols" localSheetId="17" hidden="1">'12.ОЦДИ расходы'!$IS:$JB,'12.ОЦДИ расходы'!$SO:$SX,'12.ОЦДИ расходы'!$ACK:$ACT,'12.ОЦДИ расходы'!$AMG:$AMP,'12.ОЦДИ расходы'!$AWC:$AWL,'12.ОЦДИ расходы'!$BFY:$BGH,'12.ОЦДИ расходы'!$BPU:$BQD,'12.ОЦДИ расходы'!$BZQ:$BZZ,'12.ОЦДИ расходы'!$CJM:$CJV,'12.ОЦДИ расходы'!$CTI:$CTR,'12.ОЦДИ расходы'!$DDE:$DDN,'12.ОЦДИ расходы'!$DNA:$DNJ,'12.ОЦДИ расходы'!$DWW:$DXF,'12.ОЦДИ расходы'!$EGS:$EHB,'12.ОЦДИ расходы'!$EQO:$EQX,'12.ОЦДИ расходы'!$FAK:$FAT,'12.ОЦДИ расходы'!$FKG:$FKP,'12.ОЦДИ расходы'!$FUC:$FUL,'12.ОЦДИ расходы'!$GDY:$GEH,'12.ОЦДИ расходы'!$GNU:$GOD,'12.ОЦДИ расходы'!$GXQ:$GXZ,'12.ОЦДИ расходы'!$HHM:$HHV,'12.ОЦДИ расходы'!$HRI:$HRR,'12.ОЦДИ расходы'!$IBE:$IBN,'12.ОЦДИ расходы'!$ILA:$ILJ,'12.ОЦДИ расходы'!$IUW:$IVF,'12.ОЦДИ расходы'!$JES:$JFB,'12.ОЦДИ расходы'!$JOO:$JOX,'12.ОЦДИ расходы'!$JYK:$JYT,'12.ОЦДИ расходы'!$KIG:$KIP,'12.ОЦДИ расходы'!$KSC:$KSL,'12.ОЦДИ расходы'!$LBY:$LCH,'12.ОЦДИ расходы'!$LLU:$LMD,'12.ОЦДИ расходы'!$LVQ:$LVZ,'12.ОЦДИ расходы'!$MFM:$MFV,'12.ОЦДИ расходы'!$MPI:$MPR,'12.ОЦДИ расходы'!$MZE:$MZN,'12.ОЦДИ расходы'!$NJA:$NJJ,'12.ОЦДИ расходы'!$NSW:$NTF,'12.ОЦДИ расходы'!$OCS:$ODB,'12.ОЦДИ расходы'!$OMO:$OMX,'12.ОЦДИ расходы'!$OWK:$OWT,'12.ОЦДИ расходы'!$PGG:$PGP,'12.ОЦДИ расходы'!$PQC:$PQL,'12.ОЦДИ расходы'!$PZY:$QAH,'12.ОЦДИ расходы'!$QJU:$QKD,'12.ОЦДИ расходы'!$QTQ:$QTZ,'12.ОЦДИ расходы'!$RDM:$RDV,'12.ОЦДИ расходы'!$RNI:$RNR,'12.ОЦДИ расходы'!$RXE:$RXN,'12.ОЦДИ расходы'!$SHA:$SHJ,'12.ОЦДИ расходы'!$SQW:$SRF,'12.ОЦДИ расходы'!$TAS:$TBB,'12.ОЦДИ расходы'!$TKO:$TKX,'12.ОЦДИ расходы'!$TUK:$TUT,'12.ОЦДИ расходы'!$UEG:$UEP,'12.ОЦДИ расходы'!$UOC:$UOL,'12.ОЦДИ расходы'!$UXY:$UYH,'12.ОЦДИ расходы'!$VHU:$VID,'12.ОЦДИ расходы'!$VRQ:$VRZ,'12.ОЦДИ расходы'!$WBM:$WBV,'12.ОЦДИ расходы'!$WLI:$WLR,'12.ОЦДИ расходы'!$WVE:$WVN</definedName>
    <definedName name="Z_E23BC486_85E6_4A44_88C1_79DF561C9EE6_.wvu.Cols" localSheetId="16" hidden="1">'12.ОЦДИ+'!$HQ:$HZ,'12.ОЦДИ+'!$RM:$RV,'12.ОЦДИ+'!$ABI:$ABR,'12.ОЦДИ+'!$ALE:$ALN,'12.ОЦДИ+'!$AVA:$AVJ,'12.ОЦДИ+'!$BEW:$BFF,'12.ОЦДИ+'!$BOS:$BPB,'12.ОЦДИ+'!$BYO:$BYX,'12.ОЦДИ+'!$CIK:$CIT,'12.ОЦДИ+'!$CSG:$CSP,'12.ОЦДИ+'!$DCC:$DCL,'12.ОЦДИ+'!$DLY:$DMH,'12.ОЦДИ+'!$DVU:$DWD,'12.ОЦДИ+'!$EFQ:$EFZ,'12.ОЦДИ+'!$EPM:$EPV,'12.ОЦДИ+'!$EZI:$EZR,'12.ОЦДИ+'!$FJE:$FJN,'12.ОЦДИ+'!$FTA:$FTJ,'12.ОЦДИ+'!$GCW:$GDF,'12.ОЦДИ+'!$GMS:$GNB,'12.ОЦДИ+'!$GWO:$GWX,'12.ОЦДИ+'!$HGK:$HGT,'12.ОЦДИ+'!$HQG:$HQP,'12.ОЦДИ+'!$IAC:$IAL,'12.ОЦДИ+'!$IJY:$IKH,'12.ОЦДИ+'!$ITU:$IUD,'12.ОЦДИ+'!$JDQ:$JDZ,'12.ОЦДИ+'!$JNM:$JNV,'12.ОЦДИ+'!$JXI:$JXR,'12.ОЦДИ+'!$KHE:$KHN,'12.ОЦДИ+'!$KRA:$KRJ,'12.ОЦДИ+'!$LAW:$LBF,'12.ОЦДИ+'!$LKS:$LLB,'12.ОЦДИ+'!$LUO:$LUX,'12.ОЦДИ+'!$MEK:$MET,'12.ОЦДИ+'!$MOG:$MOP,'12.ОЦДИ+'!$MYC:$MYL,'12.ОЦДИ+'!$NHY:$NIH,'12.ОЦДИ+'!$NRU:$NSD,'12.ОЦДИ+'!$OBQ:$OBZ,'12.ОЦДИ+'!$OLM:$OLV,'12.ОЦДИ+'!$OVI:$OVR,'12.ОЦДИ+'!$PFE:$PFN,'12.ОЦДИ+'!$PPA:$PPJ,'12.ОЦДИ+'!$PYW:$PZF,'12.ОЦДИ+'!$QIS:$QJB,'12.ОЦДИ+'!$QSO:$QSX,'12.ОЦДИ+'!$RCK:$RCT,'12.ОЦДИ+'!$RMG:$RMP,'12.ОЦДИ+'!$RWC:$RWL,'12.ОЦДИ+'!$SFY:$SGH,'12.ОЦДИ+'!$SPU:$SQD,'12.ОЦДИ+'!$SZQ:$SZZ,'12.ОЦДИ+'!$TJM:$TJV,'12.ОЦДИ+'!$TTI:$TTR,'12.ОЦДИ+'!$UDE:$UDN,'12.ОЦДИ+'!$UNA:$UNJ,'12.ОЦДИ+'!$UWW:$UXF,'12.ОЦДИ+'!$VGS:$VHB,'12.ОЦДИ+'!$VQO:$VQX,'12.ОЦДИ+'!$WAK:$WAT,'12.ОЦДИ+'!$WKG:$WKP,'12.ОЦДИ+'!$WUC:$WUL</definedName>
    <definedName name="Z_E23BC486_85E6_4A44_88C1_79DF561C9EE6_.wvu.Cols" localSheetId="18" hidden="1">'13.Авто Раздел 1+'!$HR:$IA,'13.Авто Раздел 1+'!$RN:$RW,'13.Авто Раздел 1+'!$ABJ:$ABS,'13.Авто Раздел 1+'!$ALF:$ALO,'13.Авто Раздел 1+'!$AVB:$AVK,'13.Авто Раздел 1+'!$BEX:$BFG,'13.Авто Раздел 1+'!$BOT:$BPC,'13.Авто Раздел 1+'!$BYP:$BYY,'13.Авто Раздел 1+'!$CIL:$CIU,'13.Авто Раздел 1+'!$CSH:$CSQ,'13.Авто Раздел 1+'!$DCD:$DCM,'13.Авто Раздел 1+'!$DLZ:$DMI,'13.Авто Раздел 1+'!$DVV:$DWE,'13.Авто Раздел 1+'!$EFR:$EGA,'13.Авто Раздел 1+'!$EPN:$EPW,'13.Авто Раздел 1+'!$EZJ:$EZS,'13.Авто Раздел 1+'!$FJF:$FJO,'13.Авто Раздел 1+'!$FTB:$FTK,'13.Авто Раздел 1+'!$GCX:$GDG,'13.Авто Раздел 1+'!$GMT:$GNC,'13.Авто Раздел 1+'!$GWP:$GWY,'13.Авто Раздел 1+'!$HGL:$HGU,'13.Авто Раздел 1+'!$HQH:$HQQ,'13.Авто Раздел 1+'!$IAD:$IAM,'13.Авто Раздел 1+'!$IJZ:$IKI,'13.Авто Раздел 1+'!$ITV:$IUE,'13.Авто Раздел 1+'!$JDR:$JEA,'13.Авто Раздел 1+'!$JNN:$JNW,'13.Авто Раздел 1+'!$JXJ:$JXS,'13.Авто Раздел 1+'!$KHF:$KHO,'13.Авто Раздел 1+'!$KRB:$KRK,'13.Авто Раздел 1+'!$LAX:$LBG,'13.Авто Раздел 1+'!$LKT:$LLC,'13.Авто Раздел 1+'!$LUP:$LUY,'13.Авто Раздел 1+'!$MEL:$MEU,'13.Авто Раздел 1+'!$MOH:$MOQ,'13.Авто Раздел 1+'!$MYD:$MYM,'13.Авто Раздел 1+'!$NHZ:$NII,'13.Авто Раздел 1+'!$NRV:$NSE,'13.Авто Раздел 1+'!$OBR:$OCA,'13.Авто Раздел 1+'!$OLN:$OLW,'13.Авто Раздел 1+'!$OVJ:$OVS,'13.Авто Раздел 1+'!$PFF:$PFO,'13.Авто Раздел 1+'!$PPB:$PPK,'13.Авто Раздел 1+'!$PYX:$PZG,'13.Авто Раздел 1+'!$QIT:$QJC,'13.Авто Раздел 1+'!$QSP:$QSY,'13.Авто Раздел 1+'!$RCL:$RCU,'13.Авто Раздел 1+'!$RMH:$RMQ,'13.Авто Раздел 1+'!$RWD:$RWM,'13.Авто Раздел 1+'!$SFZ:$SGI,'13.Авто Раздел 1+'!$SPV:$SQE,'13.Авто Раздел 1+'!$SZR:$TAA,'13.Авто Раздел 1+'!$TJN:$TJW,'13.Авто Раздел 1+'!$TTJ:$TTS,'13.Авто Раздел 1+'!$UDF:$UDO,'13.Авто Раздел 1+'!$UNB:$UNK,'13.Авто Раздел 1+'!$UWX:$UXG,'13.Авто Раздел 1+'!$VGT:$VHC,'13.Авто Раздел 1+'!$VQP:$VQY,'13.Авто Раздел 1+'!$WAL:$WAU,'13.Авто Раздел 1+'!$WKH:$WKQ,'13.Авто Раздел 1+'!$WUD:$WUM</definedName>
    <definedName name="Z_E23BC486_85E6_4A44_88C1_79DF561C9EE6_.wvu.Cols" localSheetId="21" hidden="1">'13.Авто Раздел 4'!$IU:$JD,'13.Авто Раздел 4'!$SQ:$SZ,'13.Авто Раздел 4'!$ACM:$ACV,'13.Авто Раздел 4'!$AMI:$AMR,'13.Авто Раздел 4'!$AWE:$AWN,'13.Авто Раздел 4'!$BGA:$BGJ,'13.Авто Раздел 4'!$BPW:$BQF,'13.Авто Раздел 4'!$BZS:$CAB,'13.Авто Раздел 4'!$CJO:$CJX,'13.Авто Раздел 4'!$CTK:$CTT,'13.Авто Раздел 4'!$DDG:$DDP,'13.Авто Раздел 4'!$DNC:$DNL,'13.Авто Раздел 4'!$DWY:$DXH,'13.Авто Раздел 4'!$EGU:$EHD,'13.Авто Раздел 4'!$EQQ:$EQZ,'13.Авто Раздел 4'!$FAM:$FAV,'13.Авто Раздел 4'!$FKI:$FKR,'13.Авто Раздел 4'!$FUE:$FUN,'13.Авто Раздел 4'!$GEA:$GEJ,'13.Авто Раздел 4'!$GNW:$GOF,'13.Авто Раздел 4'!$GXS:$GYB,'13.Авто Раздел 4'!$HHO:$HHX,'13.Авто Раздел 4'!$HRK:$HRT,'13.Авто Раздел 4'!$IBG:$IBP,'13.Авто Раздел 4'!$ILC:$ILL,'13.Авто Раздел 4'!$IUY:$IVH,'13.Авто Раздел 4'!$JEU:$JFD,'13.Авто Раздел 4'!$JOQ:$JOZ,'13.Авто Раздел 4'!$JYM:$JYV,'13.Авто Раздел 4'!$KII:$KIR,'13.Авто Раздел 4'!$KSE:$KSN,'13.Авто Раздел 4'!$LCA:$LCJ,'13.Авто Раздел 4'!$LLW:$LMF,'13.Авто Раздел 4'!$LVS:$LWB,'13.Авто Раздел 4'!$MFO:$MFX,'13.Авто Раздел 4'!$MPK:$MPT,'13.Авто Раздел 4'!$MZG:$MZP,'13.Авто Раздел 4'!$NJC:$NJL,'13.Авто Раздел 4'!$NSY:$NTH,'13.Авто Раздел 4'!$OCU:$ODD,'13.Авто Раздел 4'!$OMQ:$OMZ,'13.Авто Раздел 4'!$OWM:$OWV,'13.Авто Раздел 4'!$PGI:$PGR,'13.Авто Раздел 4'!$PQE:$PQN,'13.Авто Раздел 4'!$QAA:$QAJ,'13.Авто Раздел 4'!$QJW:$QKF,'13.Авто Раздел 4'!$QTS:$QUB,'13.Авто Раздел 4'!$RDO:$RDX,'13.Авто Раздел 4'!$RNK:$RNT,'13.Авто Раздел 4'!$RXG:$RXP,'13.Авто Раздел 4'!$SHC:$SHL,'13.Авто Раздел 4'!$SQY:$SRH,'13.Авто Раздел 4'!$TAU:$TBD,'13.Авто Раздел 4'!$TKQ:$TKZ,'13.Авто Раздел 4'!$TUM:$TUV,'13.Авто Раздел 4'!$UEI:$UER,'13.Авто Раздел 4'!$UOE:$UON,'13.Авто Раздел 4'!$UYA:$UYJ,'13.Авто Раздел 4'!$VHW:$VIF,'13.Авто Раздел 4'!$VRS:$VSB,'13.Авто Раздел 4'!$WBO:$WBX,'13.Авто Раздел 4'!$WLK:$WLT,'13.Авто Раздел 4'!$WVG:$WVP</definedName>
    <definedName name="Z_E23BC486_85E6_4A44_88C1_79DF561C9EE6_.wvu.PrintArea" localSheetId="1" hidden="1">'+1.1.Выплаты'!$A$1:$U$45</definedName>
    <definedName name="Z_E23BC486_85E6_4A44_88C1_79DF561C9EE6_.wvu.PrintArea" localSheetId="0" hidden="1">'1.1.Поступления'!$A$1:$H$48</definedName>
    <definedName name="Z_E23BC486_85E6_4A44_88C1_79DF561C9EE6_.wvu.PrintArea" localSheetId="14" hidden="1">'10.Аренда+'!$A$1:$R$57</definedName>
    <definedName name="Z_E23BC486_85E6_4A44_88C1_79DF561C9EE6_.wvu.PrintArea" localSheetId="15" hidden="1">'11.Безвозмездное пользование+'!$A$1:$Q$36</definedName>
    <definedName name="Z_E23BC486_85E6_4A44_88C1_79DF561C9EE6_.wvu.PrintArea" localSheetId="5" hidden="1">'4.Просроченная кредиторка '!$A$1:$Q$41</definedName>
    <definedName name="Z_E23BC486_85E6_4A44_88C1_79DF561C9EE6_.wvu.PrintArea" localSheetId="6" hidden="1">'5.Ущерб'!$A$1:$O$37</definedName>
    <definedName name="Z_E23BC486_85E6_4A44_88C1_79DF561C9EE6_.wvu.PrintArea" localSheetId="9" hidden="1">'6.Аналитраспр по ИФО'!$A$1:$N$41</definedName>
    <definedName name="Z_E23BC486_85E6_4A44_88C1_79DF561C9EE6_.wvu.PrintArea" localSheetId="8" hidden="1">'6.ФОТ'!$A$1:$P$26</definedName>
    <definedName name="Z_E23BC486_85E6_4A44_88C1_79DF561C9EE6_.wvu.PrintArea" localSheetId="7" hidden="1">'6.Численность'!$A$1:$Q$37</definedName>
    <definedName name="Z_E23BC486_85E6_4A44_88C1_79DF561C9EE6_.wvu.PrintArea" localSheetId="10" hidden="1">'7.Счета'!$A$1:$H$36</definedName>
    <definedName name="Z_E23BC486_85E6_4A44_88C1_79DF561C9EE6_.wvu.PrintArea" localSheetId="11" hidden="1">'8.Недвижимое+'!$A$1:$R$43</definedName>
    <definedName name="Z_E23BC486_85E6_4A44_88C1_79DF561C9EE6_.wvu.PrintArea" localSheetId="13" hidden="1">'9.Земельные участки+'!$A$1:$V$28</definedName>
    <definedName name="Z_E23BC486_85E6_4A44_88C1_79DF561C9EE6_.wvu.PrintTitles" localSheetId="1" hidden="1">'+1.1.Выплаты'!$3:$7</definedName>
    <definedName name="Z_E23BC486_85E6_4A44_88C1_79DF561C9EE6_.wvu.PrintTitles" localSheetId="0" hidden="1">'1.1.Поступления'!$14:$17</definedName>
    <definedName name="_xlnm.Print_Titles" localSheetId="1">'+1.1.Выплаты'!$3:$7</definedName>
    <definedName name="_xlnm.Print_Area" localSheetId="1">'+1.1.Выплаты'!$A$1:$U$45</definedName>
    <definedName name="_xlnm.Print_Area" localSheetId="14">'10.Аренда+'!$A$1:$R$57</definedName>
    <definedName name="_xlnm.Print_Area" localSheetId="15">'11.Безвозмездное пользование+'!$A$1:$Q$36</definedName>
    <definedName name="_xlnm.Print_Area" localSheetId="5">'4.Просроченная кредиторка '!$A$1:$Q$41</definedName>
    <definedName name="_xlnm.Print_Area" localSheetId="6">'5.Ущерб'!$A$1:$O$37</definedName>
    <definedName name="_xlnm.Print_Area" localSheetId="9">'6.Аналитраспр по ИФО'!$A$1:$N$41</definedName>
    <definedName name="_xlnm.Print_Area" localSheetId="8">'6.ФОТ'!$A$1:$P$26</definedName>
    <definedName name="_xlnm.Print_Area" localSheetId="7">'6.Численность'!$A$1:$Q$37</definedName>
    <definedName name="_xlnm.Print_Area" localSheetId="10">'7.Счета'!$A$1:$H$36</definedName>
    <definedName name="_xlnm.Print_Area" localSheetId="11">'8.Недвижимое+'!$A$1:$R$43</definedName>
    <definedName name="_xlnm.Print_Area" localSheetId="13">'9.Земельные участки+'!$A$1:$V$28</definedName>
  </definedNames>
  <calcPr calcId="162913"/>
  <customWorkbookViews>
    <customWorkbookView name="User - Личное представление" guid="{BA6529BE-B863-4BA8-8CC0-F00E437619FD}" mergeInterval="0" personalView="1" maximized="1" xWindow="-8" yWindow="-8" windowWidth="1382" windowHeight="744" tabRatio="599" activeSheetId="1"/>
    <customWorkbookView name="User2 - Личное представление" guid="{95DD708D-4A5C-408B-8CB3-ECC420750A58}" mergeInterval="0" personalView="1" maximized="1" xWindow="-8" yWindow="-8" windowWidth="1456" windowHeight="886" tabRatio="599" activeSheetId="1"/>
    <customWorkbookView name="Александр - Личное представление" guid="{D5E1E135-06FF-4731-AF73-082FBD4542B2}" mergeInterval="0" personalView="1" yWindow="52" windowWidth="1366" windowHeight="664" tabRatio="599" activeSheetId="1"/>
    <customWorkbookView name="User - Личное представление (2)" guid="{5D0CB696-94A5-4D01-93B2-E30B23A894E2}" mergeInterval="0" personalView="1" maximized="1" xWindow="-8" yWindow="-8" windowWidth="1382" windowHeight="754" tabRatio="599" activeSheetId="5"/>
    <customWorkbookView name="Управление Культуры - Личное представление" guid="{E23BC486-85E6-4A44-88C1-79DF561C9EE6}" mergeInterval="0" personalView="1" maximized="1" xWindow="-8" yWindow="-8" windowWidth="1936" windowHeight="1056" tabRatio="599" activeSheetId="5"/>
  </customWorkbookViews>
</workbook>
</file>

<file path=xl/calcChain.xml><?xml version="1.0" encoding="utf-8"?>
<calcChain xmlns="http://schemas.openxmlformats.org/spreadsheetml/2006/main">
  <c r="H10" i="2" l="1"/>
  <c r="F24" i="2"/>
  <c r="F10" i="2"/>
  <c r="H25" i="8" l="1"/>
  <c r="H23" i="8"/>
  <c r="H24" i="8"/>
  <c r="H22" i="8"/>
  <c r="H21" i="8"/>
  <c r="H18" i="8"/>
  <c r="H19" i="8" l="1"/>
  <c r="H10" i="21" l="1"/>
  <c r="L18" i="4" l="1"/>
  <c r="K18" i="4"/>
  <c r="J18" i="4"/>
  <c r="G18" i="4"/>
  <c r="M15" i="4"/>
  <c r="M18" i="4" s="1"/>
  <c r="H21" i="11"/>
  <c r="H27" i="11" s="1"/>
  <c r="G21" i="11"/>
  <c r="G27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V22" i="14" l="1"/>
  <c r="H10" i="13" l="1"/>
  <c r="E15" i="9"/>
  <c r="D15" i="9" s="1"/>
  <c r="E12" i="9"/>
  <c r="D12" i="9" s="1"/>
  <c r="E9" i="9"/>
  <c r="D9" i="9" s="1"/>
  <c r="D10" i="9"/>
  <c r="D11" i="9"/>
  <c r="D13" i="9"/>
  <c r="D14" i="9"/>
  <c r="D16" i="9"/>
  <c r="D17" i="9"/>
  <c r="M21" i="5" l="1"/>
  <c r="N19" i="5"/>
  <c r="N31" i="5" s="1"/>
  <c r="P41" i="22"/>
  <c r="O41" i="22"/>
  <c r="N41" i="22"/>
  <c r="M41" i="22"/>
  <c r="L41" i="22"/>
  <c r="K41" i="22"/>
  <c r="J41" i="22"/>
  <c r="I41" i="22"/>
  <c r="H41" i="22"/>
  <c r="G41" i="22"/>
  <c r="F41" i="22"/>
  <c r="E41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U51" i="21"/>
  <c r="T51" i="21"/>
  <c r="M51" i="21"/>
  <c r="L51" i="21"/>
  <c r="U50" i="21"/>
  <c r="T50" i="21"/>
  <c r="M50" i="21"/>
  <c r="L50" i="21"/>
  <c r="U49" i="21"/>
  <c r="T49" i="21"/>
  <c r="M49" i="21"/>
  <c r="L49" i="21"/>
  <c r="U48" i="21"/>
  <c r="T48" i="21"/>
  <c r="M48" i="21"/>
  <c r="L48" i="21"/>
  <c r="U47" i="21"/>
  <c r="T47" i="21"/>
  <c r="M47" i="21"/>
  <c r="L47" i="21"/>
  <c r="U46" i="21"/>
  <c r="T46" i="21"/>
  <c r="M46" i="21"/>
  <c r="L46" i="21"/>
  <c r="U45" i="21"/>
  <c r="T45" i="21"/>
  <c r="M45" i="21"/>
  <c r="L45" i="21"/>
  <c r="U44" i="21"/>
  <c r="T44" i="21"/>
  <c r="M44" i="21"/>
  <c r="L44" i="21"/>
  <c r="U43" i="21"/>
  <c r="T43" i="21"/>
  <c r="M43" i="21"/>
  <c r="L43" i="21"/>
  <c r="AA42" i="21"/>
  <c r="Z42" i="21"/>
  <c r="Y42" i="21"/>
  <c r="X42" i="21"/>
  <c r="W42" i="21"/>
  <c r="V42" i="21"/>
  <c r="S42" i="21"/>
  <c r="R42" i="21"/>
  <c r="Q42" i="21"/>
  <c r="P42" i="21"/>
  <c r="O42" i="21"/>
  <c r="N42" i="21"/>
  <c r="K42" i="21"/>
  <c r="J42" i="21"/>
  <c r="I42" i="21"/>
  <c r="H42" i="21"/>
  <c r="G42" i="21"/>
  <c r="F42" i="21"/>
  <c r="U41" i="21"/>
  <c r="T41" i="21"/>
  <c r="M41" i="21"/>
  <c r="L41" i="21"/>
  <c r="U40" i="21"/>
  <c r="T40" i="21"/>
  <c r="M40" i="21"/>
  <c r="L40" i="21"/>
  <c r="U39" i="21"/>
  <c r="T39" i="21"/>
  <c r="M39" i="21"/>
  <c r="L39" i="21"/>
  <c r="U38" i="21"/>
  <c r="T38" i="21"/>
  <c r="M38" i="21"/>
  <c r="L38" i="21"/>
  <c r="U37" i="21"/>
  <c r="T37" i="21"/>
  <c r="M37" i="21"/>
  <c r="L37" i="21"/>
  <c r="U36" i="21"/>
  <c r="T36" i="21"/>
  <c r="M36" i="21"/>
  <c r="L36" i="21"/>
  <c r="AA35" i="21"/>
  <c r="Z35" i="21"/>
  <c r="Y35" i="21"/>
  <c r="X35" i="21"/>
  <c r="W35" i="21"/>
  <c r="U35" i="21" s="1"/>
  <c r="V35" i="21"/>
  <c r="T35" i="21" s="1"/>
  <c r="S35" i="21"/>
  <c r="R35" i="21"/>
  <c r="Q35" i="21"/>
  <c r="P35" i="21"/>
  <c r="O35" i="21"/>
  <c r="M35" i="21" s="1"/>
  <c r="N35" i="21"/>
  <c r="L35" i="21" s="1"/>
  <c r="K35" i="21"/>
  <c r="J35" i="21"/>
  <c r="I35" i="21"/>
  <c r="H35" i="21"/>
  <c r="G35" i="21"/>
  <c r="F35" i="21"/>
  <c r="U34" i="21"/>
  <c r="T34" i="21"/>
  <c r="M34" i="21"/>
  <c r="L34" i="21"/>
  <c r="U33" i="21"/>
  <c r="T33" i="21"/>
  <c r="M33" i="21"/>
  <c r="L33" i="21"/>
  <c r="U32" i="21"/>
  <c r="T32" i="21"/>
  <c r="M32" i="21"/>
  <c r="L32" i="21"/>
  <c r="U31" i="21"/>
  <c r="T31" i="21"/>
  <c r="M31" i="21"/>
  <c r="L31" i="21"/>
  <c r="U30" i="21"/>
  <c r="T30" i="21"/>
  <c r="M30" i="21"/>
  <c r="L30" i="21"/>
  <c r="AA29" i="21"/>
  <c r="Z29" i="21"/>
  <c r="Y29" i="21"/>
  <c r="Y28" i="21" s="1"/>
  <c r="X29" i="21"/>
  <c r="X28" i="21" s="1"/>
  <c r="W29" i="21"/>
  <c r="V29" i="21"/>
  <c r="S29" i="21"/>
  <c r="R29" i="21"/>
  <c r="Q29" i="21"/>
  <c r="Q28" i="21" s="1"/>
  <c r="P29" i="21"/>
  <c r="P28" i="21" s="1"/>
  <c r="O29" i="21"/>
  <c r="N29" i="21"/>
  <c r="K29" i="21"/>
  <c r="J29" i="21"/>
  <c r="I29" i="21"/>
  <c r="I28" i="21" s="1"/>
  <c r="H29" i="21"/>
  <c r="H28" i="21" s="1"/>
  <c r="G29" i="21"/>
  <c r="F29" i="21"/>
  <c r="AA28" i="21"/>
  <c r="Z28" i="21"/>
  <c r="W28" i="21"/>
  <c r="U28" i="21" s="1"/>
  <c r="V28" i="21"/>
  <c r="T28" i="21" s="1"/>
  <c r="S28" i="21"/>
  <c r="R28" i="21"/>
  <c r="O28" i="21"/>
  <c r="M28" i="21" s="1"/>
  <c r="N28" i="21"/>
  <c r="L28" i="21" s="1"/>
  <c r="K28" i="21"/>
  <c r="J28" i="21"/>
  <c r="G28" i="21"/>
  <c r="F28" i="21"/>
  <c r="U27" i="21"/>
  <c r="T27" i="21"/>
  <c r="M27" i="21"/>
  <c r="L27" i="21"/>
  <c r="U26" i="21"/>
  <c r="T26" i="21"/>
  <c r="M26" i="21"/>
  <c r="L26" i="21"/>
  <c r="U25" i="21"/>
  <c r="T25" i="21"/>
  <c r="M25" i="21"/>
  <c r="L25" i="21"/>
  <c r="U24" i="21"/>
  <c r="T24" i="21"/>
  <c r="M24" i="21"/>
  <c r="L24" i="21"/>
  <c r="U23" i="21"/>
  <c r="T23" i="21"/>
  <c r="M23" i="21"/>
  <c r="L23" i="21"/>
  <c r="U22" i="21"/>
  <c r="T22" i="21"/>
  <c r="M22" i="21"/>
  <c r="L22" i="21"/>
  <c r="U21" i="21"/>
  <c r="T21" i="21"/>
  <c r="M21" i="21"/>
  <c r="L21" i="21"/>
  <c r="U20" i="21"/>
  <c r="T20" i="21"/>
  <c r="M20" i="21"/>
  <c r="L20" i="21"/>
  <c r="U19" i="21"/>
  <c r="T19" i="21"/>
  <c r="M19" i="21"/>
  <c r="L19" i="21"/>
  <c r="U18" i="21"/>
  <c r="T18" i="21"/>
  <c r="M18" i="21"/>
  <c r="L18" i="21"/>
  <c r="U17" i="21"/>
  <c r="T17" i="21"/>
  <c r="M17" i="21"/>
  <c r="L17" i="21"/>
  <c r="U16" i="21"/>
  <c r="T16" i="21"/>
  <c r="M16" i="21"/>
  <c r="L16" i="21"/>
  <c r="U15" i="21"/>
  <c r="T15" i="21"/>
  <c r="M15" i="21"/>
  <c r="L15" i="21"/>
  <c r="U14" i="21"/>
  <c r="T14" i="21"/>
  <c r="M14" i="21"/>
  <c r="L14" i="21"/>
  <c r="U13" i="21"/>
  <c r="T13" i="21"/>
  <c r="M13" i="21"/>
  <c r="L13" i="21"/>
  <c r="U12" i="21"/>
  <c r="T12" i="21"/>
  <c r="M12" i="21"/>
  <c r="L12" i="21"/>
  <c r="U11" i="21"/>
  <c r="T11" i="21"/>
  <c r="M11" i="21"/>
  <c r="L11" i="21"/>
  <c r="H51" i="20"/>
  <c r="H50" i="20"/>
  <c r="H49" i="20"/>
  <c r="H48" i="20"/>
  <c r="H47" i="20"/>
  <c r="H46" i="20"/>
  <c r="H45" i="20"/>
  <c r="H44" i="20"/>
  <c r="H43" i="20"/>
  <c r="L42" i="20"/>
  <c r="K42" i="20"/>
  <c r="J42" i="20"/>
  <c r="I42" i="20"/>
  <c r="G42" i="20"/>
  <c r="F42" i="20"/>
  <c r="E42" i="20"/>
  <c r="H41" i="20"/>
  <c r="H40" i="20"/>
  <c r="H39" i="20"/>
  <c r="H38" i="20"/>
  <c r="H37" i="20"/>
  <c r="H36" i="20"/>
  <c r="L35" i="20"/>
  <c r="K35" i="20"/>
  <c r="J35" i="20"/>
  <c r="I35" i="20"/>
  <c r="G35" i="20"/>
  <c r="F35" i="20"/>
  <c r="E35" i="20"/>
  <c r="H34" i="20"/>
  <c r="H33" i="20"/>
  <c r="H32" i="20"/>
  <c r="H31" i="20"/>
  <c r="H30" i="20"/>
  <c r="L29" i="20"/>
  <c r="L28" i="20" s="1"/>
  <c r="K29" i="20"/>
  <c r="J29" i="20"/>
  <c r="I29" i="20"/>
  <c r="G29" i="20"/>
  <c r="F29" i="20"/>
  <c r="E29" i="20"/>
  <c r="J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L51" i="19"/>
  <c r="K51" i="19"/>
  <c r="J51" i="19"/>
  <c r="I51" i="19"/>
  <c r="H51" i="19"/>
  <c r="G51" i="19"/>
  <c r="L44" i="19"/>
  <c r="K44" i="19"/>
  <c r="J44" i="19"/>
  <c r="I44" i="19"/>
  <c r="H44" i="19"/>
  <c r="G44" i="19"/>
  <c r="L38" i="19"/>
  <c r="K38" i="19"/>
  <c r="J38" i="19"/>
  <c r="I38" i="19"/>
  <c r="H38" i="19"/>
  <c r="G38" i="19"/>
  <c r="L22" i="18"/>
  <c r="K22" i="18"/>
  <c r="J22" i="18"/>
  <c r="I22" i="18"/>
  <c r="H22" i="18"/>
  <c r="G22" i="18"/>
  <c r="F22" i="18"/>
  <c r="E22" i="18"/>
  <c r="L17" i="18"/>
  <c r="K17" i="18"/>
  <c r="J17" i="18"/>
  <c r="I17" i="18"/>
  <c r="H17" i="18"/>
  <c r="G17" i="18"/>
  <c r="F17" i="18"/>
  <c r="E17" i="18"/>
  <c r="L12" i="18"/>
  <c r="K12" i="18"/>
  <c r="J12" i="18"/>
  <c r="I12" i="18"/>
  <c r="H12" i="18"/>
  <c r="G12" i="18"/>
  <c r="F12" i="18"/>
  <c r="E12" i="18"/>
  <c r="N92" i="17"/>
  <c r="M92" i="17"/>
  <c r="L92" i="17"/>
  <c r="K92" i="17"/>
  <c r="J92" i="17"/>
  <c r="I92" i="17"/>
  <c r="H92" i="17"/>
  <c r="G92" i="17"/>
  <c r="F92" i="17"/>
  <c r="E92" i="17"/>
  <c r="D92" i="17"/>
  <c r="N87" i="17"/>
  <c r="M87" i="17"/>
  <c r="L87" i="17"/>
  <c r="K87" i="17"/>
  <c r="J87" i="17"/>
  <c r="I87" i="17"/>
  <c r="H87" i="17"/>
  <c r="G87" i="17"/>
  <c r="F87" i="17"/>
  <c r="E87" i="17"/>
  <c r="D87" i="17"/>
  <c r="N82" i="17"/>
  <c r="M82" i="17"/>
  <c r="L82" i="17"/>
  <c r="K82" i="17"/>
  <c r="J82" i="17"/>
  <c r="I82" i="17"/>
  <c r="H82" i="17"/>
  <c r="G82" i="17"/>
  <c r="F82" i="17"/>
  <c r="E82" i="17"/>
  <c r="D8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F39" i="17"/>
  <c r="F38" i="17"/>
  <c r="F37" i="17"/>
  <c r="F36" i="17"/>
  <c r="N35" i="17"/>
  <c r="L35" i="17"/>
  <c r="H35" i="17"/>
  <c r="G35" i="17"/>
  <c r="E35" i="17"/>
  <c r="F34" i="17"/>
  <c r="F33" i="17"/>
  <c r="F32" i="17"/>
  <c r="F31" i="17"/>
  <c r="N30" i="17"/>
  <c r="L30" i="17"/>
  <c r="H30" i="17"/>
  <c r="G30" i="17"/>
  <c r="E30" i="17"/>
  <c r="F29" i="17"/>
  <c r="F28" i="17"/>
  <c r="F27" i="17"/>
  <c r="F26" i="17"/>
  <c r="N25" i="17"/>
  <c r="L25" i="17"/>
  <c r="H25" i="17"/>
  <c r="G25" i="17"/>
  <c r="E25" i="17"/>
  <c r="F24" i="17"/>
  <c r="F23" i="17"/>
  <c r="F22" i="17"/>
  <c r="F21" i="17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O38" i="12"/>
  <c r="O37" i="12"/>
  <c r="R36" i="12"/>
  <c r="Q36" i="12"/>
  <c r="P36" i="12"/>
  <c r="O36" i="12"/>
  <c r="N36" i="12"/>
  <c r="M36" i="12"/>
  <c r="L36" i="12"/>
  <c r="O35" i="12"/>
  <c r="O34" i="12"/>
  <c r="R33" i="12"/>
  <c r="Q33" i="12"/>
  <c r="P33" i="12"/>
  <c r="O33" i="12" s="1"/>
  <c r="N33" i="12"/>
  <c r="M33" i="12"/>
  <c r="L33" i="12"/>
  <c r="O32" i="12"/>
  <c r="O31" i="12"/>
  <c r="R30" i="12"/>
  <c r="Q30" i="12"/>
  <c r="P30" i="12"/>
  <c r="O30" i="12" s="1"/>
  <c r="N30" i="12"/>
  <c r="M30" i="12"/>
  <c r="L30" i="12"/>
  <c r="O29" i="12"/>
  <c r="O28" i="12"/>
  <c r="R27" i="12"/>
  <c r="Q27" i="12"/>
  <c r="P27" i="12"/>
  <c r="N27" i="12"/>
  <c r="M27" i="12"/>
  <c r="L27" i="12"/>
  <c r="O20" i="12"/>
  <c r="N26" i="8"/>
  <c r="G26" i="8"/>
  <c r="N25" i="8"/>
  <c r="G25" i="8"/>
  <c r="N24" i="8"/>
  <c r="G24" i="8"/>
  <c r="N23" i="8"/>
  <c r="G23" i="8"/>
  <c r="N22" i="8"/>
  <c r="G22" i="8"/>
  <c r="N21" i="8"/>
  <c r="G21" i="8"/>
  <c r="N20" i="8"/>
  <c r="G20" i="8"/>
  <c r="N19" i="8"/>
  <c r="G19" i="8"/>
  <c r="N18" i="8"/>
  <c r="G18" i="8"/>
  <c r="E30" i="7"/>
  <c r="N30" i="7" s="1"/>
  <c r="E29" i="7"/>
  <c r="N29" i="7" s="1"/>
  <c r="O28" i="7"/>
  <c r="M28" i="7"/>
  <c r="L28" i="7"/>
  <c r="K28" i="7"/>
  <c r="J28" i="7"/>
  <c r="I28" i="7"/>
  <c r="H28" i="7"/>
  <c r="G28" i="7"/>
  <c r="F28" i="7"/>
  <c r="D28" i="7"/>
  <c r="C28" i="7"/>
  <c r="E27" i="7"/>
  <c r="N27" i="7" s="1"/>
  <c r="E26" i="7"/>
  <c r="N26" i="7" s="1"/>
  <c r="E25" i="7"/>
  <c r="N25" i="7" s="1"/>
  <c r="E24" i="7"/>
  <c r="N24" i="7" s="1"/>
  <c r="O23" i="7"/>
  <c r="M23" i="7"/>
  <c r="L23" i="7"/>
  <c r="K23" i="7"/>
  <c r="J23" i="7"/>
  <c r="I23" i="7"/>
  <c r="H23" i="7"/>
  <c r="G23" i="7"/>
  <c r="E23" i="7" s="1"/>
  <c r="D23" i="7"/>
  <c r="C23" i="7"/>
  <c r="E22" i="7"/>
  <c r="N22" i="7" s="1"/>
  <c r="E21" i="7"/>
  <c r="N21" i="7" s="1"/>
  <c r="E20" i="7"/>
  <c r="N20" i="7" s="1"/>
  <c r="E19" i="7"/>
  <c r="N19" i="7" s="1"/>
  <c r="H29" i="6"/>
  <c r="N29" i="6" s="1"/>
  <c r="H28" i="6"/>
  <c r="O28" i="6" s="1"/>
  <c r="H27" i="6"/>
  <c r="N27" i="6" s="1"/>
  <c r="H26" i="6"/>
  <c r="O26" i="6" s="1"/>
  <c r="H25" i="6"/>
  <c r="N25" i="6" s="1"/>
  <c r="H24" i="6"/>
  <c r="O24" i="6" s="1"/>
  <c r="H23" i="6"/>
  <c r="N23" i="6" s="1"/>
  <c r="H22" i="6"/>
  <c r="O22" i="6" s="1"/>
  <c r="H21" i="6"/>
  <c r="N21" i="6" s="1"/>
  <c r="H20" i="6"/>
  <c r="O20" i="6" s="1"/>
  <c r="H19" i="6"/>
  <c r="N19" i="6" s="1"/>
  <c r="M18" i="6"/>
  <c r="L18" i="6"/>
  <c r="K18" i="6"/>
  <c r="J18" i="6"/>
  <c r="I18" i="6"/>
  <c r="D18" i="6"/>
  <c r="C18" i="6"/>
  <c r="H17" i="6"/>
  <c r="O17" i="6" s="1"/>
  <c r="H16" i="6"/>
  <c r="N16" i="6" s="1"/>
  <c r="M30" i="5"/>
  <c r="M29" i="5"/>
  <c r="M28" i="5"/>
  <c r="M27" i="5"/>
  <c r="M26" i="5"/>
  <c r="M25" i="5"/>
  <c r="M24" i="5"/>
  <c r="M23" i="5"/>
  <c r="M22" i="5"/>
  <c r="M20" i="5"/>
  <c r="Q19" i="5"/>
  <c r="P19" i="5"/>
  <c r="O19" i="5"/>
  <c r="L19" i="5"/>
  <c r="K19" i="5"/>
  <c r="J19" i="5"/>
  <c r="I19" i="5"/>
  <c r="H19" i="5"/>
  <c r="H31" i="5" s="1"/>
  <c r="G19" i="5"/>
  <c r="F19" i="5"/>
  <c r="E19" i="5"/>
  <c r="D19" i="5"/>
  <c r="M18" i="5"/>
  <c r="M17" i="5"/>
  <c r="F36" i="1"/>
  <c r="E36" i="1"/>
  <c r="F28" i="1"/>
  <c r="E28" i="1"/>
  <c r="F22" i="1"/>
  <c r="E22" i="1"/>
  <c r="N24" i="6" l="1"/>
  <c r="L42" i="21"/>
  <c r="T42" i="21"/>
  <c r="M42" i="21"/>
  <c r="U42" i="21"/>
  <c r="I37" i="19"/>
  <c r="L29" i="21"/>
  <c r="T29" i="21"/>
  <c r="N28" i="6"/>
  <c r="N23" i="7"/>
  <c r="M29" i="21"/>
  <c r="U29" i="21"/>
  <c r="H29" i="20"/>
  <c r="H35" i="20"/>
  <c r="F28" i="20"/>
  <c r="H18" i="6"/>
  <c r="N20" i="6"/>
  <c r="E28" i="7"/>
  <c r="H37" i="19"/>
  <c r="L37" i="19"/>
  <c r="O18" i="6"/>
  <c r="K28" i="20"/>
  <c r="M19" i="5"/>
  <c r="N17" i="6"/>
  <c r="N22" i="6"/>
  <c r="N18" i="6" s="1"/>
  <c r="N26" i="6"/>
  <c r="O27" i="12"/>
  <c r="E28" i="20"/>
  <c r="G28" i="20"/>
  <c r="H42" i="20"/>
  <c r="J37" i="19"/>
  <c r="G37" i="19"/>
  <c r="K37" i="19"/>
  <c r="F25" i="17"/>
  <c r="F30" i="17"/>
  <c r="F35" i="17"/>
  <c r="N28" i="7"/>
  <c r="O16" i="6"/>
  <c r="O19" i="6"/>
  <c r="O21" i="6"/>
  <c r="O23" i="6"/>
  <c r="O25" i="6"/>
  <c r="O27" i="6"/>
  <c r="O29" i="6"/>
  <c r="I28" i="20"/>
  <c r="T10" i="2"/>
  <c r="R10" i="2"/>
  <c r="P10" i="2" s="1"/>
  <c r="N10" i="2"/>
  <c r="L10" i="2"/>
  <c r="J10" i="2"/>
  <c r="T24" i="2"/>
  <c r="R24" i="2"/>
  <c r="P24" i="2"/>
  <c r="N24" i="2"/>
  <c r="L24" i="2"/>
  <c r="J24" i="2"/>
  <c r="H24" i="2"/>
  <c r="H28" i="20" l="1"/>
  <c r="H39" i="2"/>
  <c r="O46" i="15" l="1"/>
  <c r="O43" i="15"/>
  <c r="O40" i="15"/>
  <c r="O37" i="15"/>
  <c r="O35" i="15"/>
  <c r="G46" i="15"/>
  <c r="G43" i="15"/>
  <c r="G40" i="15"/>
  <c r="G37" i="15"/>
  <c r="G35" i="15"/>
  <c r="O27" i="15"/>
  <c r="N27" i="15"/>
  <c r="O24" i="15"/>
  <c r="N24" i="15"/>
  <c r="O21" i="15"/>
  <c r="N21" i="15"/>
  <c r="O18" i="15"/>
  <c r="N18" i="15"/>
  <c r="O15" i="15"/>
  <c r="O30" i="15" s="1"/>
  <c r="N15" i="15"/>
  <c r="G27" i="15"/>
  <c r="G24" i="15"/>
  <c r="G21" i="15"/>
  <c r="G18" i="15"/>
  <c r="G15" i="15"/>
  <c r="N27" i="16"/>
  <c r="N24" i="16"/>
  <c r="N21" i="16"/>
  <c r="N18" i="16"/>
  <c r="N15" i="16"/>
  <c r="H27" i="16"/>
  <c r="H24" i="16"/>
  <c r="H21" i="16"/>
  <c r="H18" i="16"/>
  <c r="H15" i="16"/>
  <c r="H28" i="23"/>
  <c r="H25" i="23"/>
  <c r="H22" i="23"/>
  <c r="H19" i="23"/>
  <c r="H16" i="23"/>
  <c r="K22" i="14"/>
  <c r="L22" i="14"/>
  <c r="M22" i="14"/>
  <c r="O22" i="14"/>
  <c r="P22" i="14"/>
  <c r="Q22" i="14"/>
  <c r="R22" i="14"/>
  <c r="T22" i="14"/>
  <c r="U22" i="14"/>
  <c r="E8" i="13"/>
  <c r="F8" i="13"/>
  <c r="G8" i="13"/>
  <c r="H8" i="13"/>
  <c r="I8" i="13"/>
  <c r="J8" i="13"/>
  <c r="K8" i="13"/>
  <c r="L8" i="13"/>
  <c r="M8" i="13"/>
  <c r="N8" i="13"/>
  <c r="P8" i="13"/>
  <c r="Q8" i="13"/>
  <c r="D8" i="13"/>
  <c r="M18" i="12"/>
  <c r="N18" i="12"/>
  <c r="P18" i="12"/>
  <c r="Q18" i="12"/>
  <c r="R18" i="12"/>
  <c r="F9" i="22"/>
  <c r="G9" i="22"/>
  <c r="H9" i="22"/>
  <c r="H8" i="22" s="1"/>
  <c r="I9" i="22"/>
  <c r="I8" i="22" s="1"/>
  <c r="J9" i="22"/>
  <c r="J8" i="22" s="1"/>
  <c r="K9" i="22"/>
  <c r="L9" i="22"/>
  <c r="L8" i="22" s="1"/>
  <c r="M9" i="22"/>
  <c r="M8" i="22" s="1"/>
  <c r="N9" i="22"/>
  <c r="N8" i="22" s="1"/>
  <c r="O9" i="22"/>
  <c r="P9" i="22"/>
  <c r="P8" i="22" s="1"/>
  <c r="E9" i="22"/>
  <c r="E8" i="22" s="1"/>
  <c r="F8" i="22"/>
  <c r="G8" i="22"/>
  <c r="K8" i="22"/>
  <c r="O8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9" i="22"/>
  <c r="D30" i="22"/>
  <c r="D31" i="22"/>
  <c r="D32" i="22"/>
  <c r="D33" i="22"/>
  <c r="D35" i="22"/>
  <c r="D36" i="22"/>
  <c r="D37" i="22"/>
  <c r="D38" i="22"/>
  <c r="D39" i="22"/>
  <c r="D40" i="22"/>
  <c r="D42" i="22"/>
  <c r="D43" i="22"/>
  <c r="D44" i="22"/>
  <c r="D45" i="22"/>
  <c r="D46" i="22"/>
  <c r="D47" i="22"/>
  <c r="D48" i="22"/>
  <c r="D49" i="22"/>
  <c r="D50" i="22"/>
  <c r="G10" i="21"/>
  <c r="G9" i="21" s="1"/>
  <c r="H9" i="21"/>
  <c r="I10" i="21"/>
  <c r="I9" i="21" s="1"/>
  <c r="J10" i="21"/>
  <c r="J9" i="21" s="1"/>
  <c r="K10" i="21"/>
  <c r="N10" i="21"/>
  <c r="O10" i="21"/>
  <c r="P10" i="21"/>
  <c r="P9" i="21" s="1"/>
  <c r="Q10" i="21"/>
  <c r="Q9" i="21" s="1"/>
  <c r="R10" i="21"/>
  <c r="S10" i="21"/>
  <c r="V10" i="21"/>
  <c r="V9" i="21" s="1"/>
  <c r="W10" i="21"/>
  <c r="X10" i="21"/>
  <c r="X9" i="21" s="1"/>
  <c r="Y10" i="21"/>
  <c r="Y9" i="21" s="1"/>
  <c r="Z10" i="21"/>
  <c r="Z9" i="21" s="1"/>
  <c r="AA10" i="21"/>
  <c r="AA9" i="21" s="1"/>
  <c r="F10" i="21"/>
  <c r="F9" i="21" s="1"/>
  <c r="K9" i="21"/>
  <c r="N9" i="21"/>
  <c r="O9" i="21"/>
  <c r="R9" i="21"/>
  <c r="S9" i="21"/>
  <c r="G52" i="21" l="1"/>
  <c r="N51" i="22"/>
  <c r="J51" i="22"/>
  <c r="F51" i="22"/>
  <c r="K27" i="12"/>
  <c r="D9" i="22"/>
  <c r="L9" i="21"/>
  <c r="K18" i="12"/>
  <c r="P51" i="22"/>
  <c r="L51" i="22"/>
  <c r="H51" i="22"/>
  <c r="O51" i="22"/>
  <c r="K51" i="22"/>
  <c r="G51" i="22"/>
  <c r="T9" i="21"/>
  <c r="U10" i="21"/>
  <c r="M10" i="21"/>
  <c r="Z52" i="21"/>
  <c r="J52" i="21"/>
  <c r="O18" i="12"/>
  <c r="S22" i="14"/>
  <c r="N30" i="16"/>
  <c r="M9" i="21"/>
  <c r="T10" i="21"/>
  <c r="L10" i="21"/>
  <c r="R52" i="21"/>
  <c r="M51" i="22"/>
  <c r="I51" i="22"/>
  <c r="W9" i="21"/>
  <c r="V52" i="21"/>
  <c r="D41" i="22"/>
  <c r="N22" i="14"/>
  <c r="N30" i="15"/>
  <c r="N52" i="21"/>
  <c r="O52" i="21"/>
  <c r="AA52" i="21"/>
  <c r="S52" i="21"/>
  <c r="K52" i="21"/>
  <c r="D34" i="22"/>
  <c r="E51" i="22"/>
  <c r="D28" i="22"/>
  <c r="D27" i="22"/>
  <c r="D8" i="22"/>
  <c r="X52" i="21"/>
  <c r="P52" i="21"/>
  <c r="H52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9" i="21"/>
  <c r="F10" i="20"/>
  <c r="F9" i="20" s="1"/>
  <c r="G10" i="20"/>
  <c r="G9" i="20" s="1"/>
  <c r="I10" i="20"/>
  <c r="I9" i="20" s="1"/>
  <c r="J10" i="20"/>
  <c r="K10" i="20"/>
  <c r="K9" i="20" s="1"/>
  <c r="L10" i="20"/>
  <c r="L9" i="20" s="1"/>
  <c r="E10" i="20"/>
  <c r="E9" i="20" s="1"/>
  <c r="J9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30" i="20"/>
  <c r="D31" i="20"/>
  <c r="D32" i="20"/>
  <c r="D33" i="20"/>
  <c r="D34" i="20"/>
  <c r="D36" i="20"/>
  <c r="D37" i="20"/>
  <c r="D38" i="20"/>
  <c r="D39" i="20"/>
  <c r="D40" i="20"/>
  <c r="D41" i="20"/>
  <c r="D43" i="20"/>
  <c r="D44" i="20"/>
  <c r="D45" i="20"/>
  <c r="D46" i="20"/>
  <c r="D47" i="20"/>
  <c r="D48" i="20"/>
  <c r="D49" i="20"/>
  <c r="D50" i="20"/>
  <c r="D51" i="20"/>
  <c r="H19" i="19"/>
  <c r="H18" i="19" s="1"/>
  <c r="I19" i="19"/>
  <c r="I18" i="19" s="1"/>
  <c r="J19" i="19"/>
  <c r="J18" i="19" s="1"/>
  <c r="K19" i="19"/>
  <c r="K18" i="19" s="1"/>
  <c r="L19" i="19"/>
  <c r="L18" i="19" s="1"/>
  <c r="G19" i="19"/>
  <c r="G18" i="19" s="1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9" i="19"/>
  <c r="F40" i="19"/>
  <c r="F41" i="19"/>
  <c r="F42" i="19"/>
  <c r="F43" i="19"/>
  <c r="F45" i="19"/>
  <c r="F46" i="19"/>
  <c r="F47" i="19"/>
  <c r="F48" i="19"/>
  <c r="F49" i="19"/>
  <c r="F50" i="19"/>
  <c r="F52" i="19"/>
  <c r="F53" i="19"/>
  <c r="F54" i="19"/>
  <c r="F55" i="19"/>
  <c r="F56" i="19"/>
  <c r="F57" i="19"/>
  <c r="F58" i="19"/>
  <c r="F59" i="19"/>
  <c r="F60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9" i="19"/>
  <c r="E40" i="19"/>
  <c r="E41" i="19"/>
  <c r="E42" i="19"/>
  <c r="E43" i="19"/>
  <c r="E45" i="19"/>
  <c r="E46" i="19"/>
  <c r="E47" i="19"/>
  <c r="E48" i="19"/>
  <c r="E49" i="19"/>
  <c r="E50" i="19"/>
  <c r="E52" i="19"/>
  <c r="E53" i="19"/>
  <c r="E54" i="19"/>
  <c r="E55" i="19"/>
  <c r="E56" i="19"/>
  <c r="E57" i="19"/>
  <c r="E58" i="19"/>
  <c r="E59" i="19"/>
  <c r="E60" i="19"/>
  <c r="D8" i="18"/>
  <c r="D9" i="18"/>
  <c r="D11" i="18"/>
  <c r="D13" i="18"/>
  <c r="D14" i="18"/>
  <c r="D16" i="18"/>
  <c r="D18" i="18"/>
  <c r="D19" i="18"/>
  <c r="D21" i="18"/>
  <c r="D23" i="18"/>
  <c r="D24" i="18"/>
  <c r="D26" i="18"/>
  <c r="F7" i="18"/>
  <c r="F27" i="18" s="1"/>
  <c r="G7" i="18"/>
  <c r="G27" i="18" s="1"/>
  <c r="H7" i="18"/>
  <c r="H27" i="18" s="1"/>
  <c r="I7" i="18"/>
  <c r="I27" i="18" s="1"/>
  <c r="J7" i="18"/>
  <c r="J27" i="18" s="1"/>
  <c r="K7" i="18"/>
  <c r="K27" i="18" s="1"/>
  <c r="L7" i="18"/>
  <c r="L27" i="18" s="1"/>
  <c r="E7" i="18"/>
  <c r="E27" i="18" s="1"/>
  <c r="N77" i="17"/>
  <c r="E77" i="17"/>
  <c r="F77" i="17"/>
  <c r="G77" i="17"/>
  <c r="H77" i="17"/>
  <c r="I77" i="17"/>
  <c r="J77" i="17"/>
  <c r="K77" i="17"/>
  <c r="L77" i="17"/>
  <c r="M77" i="17"/>
  <c r="D77" i="17"/>
  <c r="E47" i="17"/>
  <c r="E67" i="17" s="1"/>
  <c r="F47" i="17"/>
  <c r="F67" i="17" s="1"/>
  <c r="G47" i="17"/>
  <c r="G67" i="17" s="1"/>
  <c r="H47" i="17"/>
  <c r="H67" i="17" s="1"/>
  <c r="I47" i="17"/>
  <c r="I67" i="17" s="1"/>
  <c r="J47" i="17"/>
  <c r="J67" i="17" s="1"/>
  <c r="K47" i="17"/>
  <c r="K67" i="17" s="1"/>
  <c r="L47" i="17"/>
  <c r="L67" i="17" s="1"/>
  <c r="M47" i="17"/>
  <c r="M67" i="17" s="1"/>
  <c r="N47" i="17"/>
  <c r="N67" i="17" s="1"/>
  <c r="O47" i="17"/>
  <c r="O67" i="17" s="1"/>
  <c r="D47" i="17"/>
  <c r="D67" i="17" s="1"/>
  <c r="H20" i="17"/>
  <c r="J20" i="17"/>
  <c r="L20" i="17"/>
  <c r="N20" i="17"/>
  <c r="G20" i="17"/>
  <c r="F20" i="17" s="1"/>
  <c r="E20" i="17"/>
  <c r="E40" i="17" s="1"/>
  <c r="D21" i="17"/>
  <c r="D22" i="17"/>
  <c r="D23" i="17"/>
  <c r="D26" i="17"/>
  <c r="D27" i="17"/>
  <c r="D28" i="17"/>
  <c r="D31" i="17"/>
  <c r="D32" i="17"/>
  <c r="D33" i="17"/>
  <c r="D34" i="17"/>
  <c r="D39" i="17"/>
  <c r="D36" i="17"/>
  <c r="D37" i="17"/>
  <c r="D38" i="17"/>
  <c r="D29" i="17"/>
  <c r="D24" i="17"/>
  <c r="O49" i="15"/>
  <c r="M47" i="15"/>
  <c r="M46" i="15" s="1"/>
  <c r="M44" i="15"/>
  <c r="M43" i="15" s="1"/>
  <c r="M41" i="15"/>
  <c r="M40" i="15" s="1"/>
  <c r="M38" i="15"/>
  <c r="M37" i="15" s="1"/>
  <c r="M36" i="15"/>
  <c r="M35" i="15" s="1"/>
  <c r="I22" i="14"/>
  <c r="S18" i="14"/>
  <c r="N18" i="14"/>
  <c r="I18" i="14"/>
  <c r="I29" i="13"/>
  <c r="J29" i="13"/>
  <c r="K29" i="13"/>
  <c r="L29" i="13"/>
  <c r="M29" i="13"/>
  <c r="N29" i="13"/>
  <c r="O29" i="13"/>
  <c r="P29" i="13"/>
  <c r="Q29" i="13"/>
  <c r="H29" i="13"/>
  <c r="K20" i="12"/>
  <c r="K28" i="12"/>
  <c r="K29" i="12"/>
  <c r="K30" i="12"/>
  <c r="K31" i="12"/>
  <c r="K32" i="12"/>
  <c r="K33" i="12"/>
  <c r="K34" i="12"/>
  <c r="K35" i="12"/>
  <c r="K36" i="12"/>
  <c r="K37" i="12"/>
  <c r="K38" i="12"/>
  <c r="E18" i="9"/>
  <c r="F18" i="9"/>
  <c r="G18" i="9"/>
  <c r="H18" i="9"/>
  <c r="I18" i="9"/>
  <c r="J18" i="9"/>
  <c r="K18" i="9"/>
  <c r="L18" i="9"/>
  <c r="M18" i="9"/>
  <c r="N18" i="9"/>
  <c r="O18" i="9"/>
  <c r="P18" i="9"/>
  <c r="C10" i="9"/>
  <c r="C11" i="9"/>
  <c r="C12" i="9"/>
  <c r="C13" i="9"/>
  <c r="C14" i="9"/>
  <c r="C15" i="9"/>
  <c r="C17" i="9"/>
  <c r="C9" i="9"/>
  <c r="C16" i="9"/>
  <c r="D27" i="8"/>
  <c r="E27" i="8"/>
  <c r="F27" i="8"/>
  <c r="H27" i="8"/>
  <c r="I27" i="8"/>
  <c r="J27" i="8"/>
  <c r="K27" i="8"/>
  <c r="L27" i="8"/>
  <c r="M27" i="8"/>
  <c r="O27" i="8"/>
  <c r="P27" i="8"/>
  <c r="Q27" i="8"/>
  <c r="C19" i="8"/>
  <c r="C20" i="8"/>
  <c r="C21" i="8"/>
  <c r="C22" i="8"/>
  <c r="C23" i="8"/>
  <c r="C24" i="8"/>
  <c r="C25" i="8"/>
  <c r="C26" i="8"/>
  <c r="C18" i="8"/>
  <c r="O18" i="7"/>
  <c r="F18" i="7"/>
  <c r="G18" i="7"/>
  <c r="G31" i="7" s="1"/>
  <c r="H18" i="7"/>
  <c r="I18" i="7"/>
  <c r="I31" i="7" s="1"/>
  <c r="J18" i="7"/>
  <c r="K18" i="7"/>
  <c r="K31" i="7" s="1"/>
  <c r="L18" i="7"/>
  <c r="M18" i="7"/>
  <c r="M31" i="7" s="1"/>
  <c r="D18" i="7"/>
  <c r="C18" i="7"/>
  <c r="I30" i="6"/>
  <c r="J30" i="6"/>
  <c r="K30" i="6"/>
  <c r="L30" i="6"/>
  <c r="M30" i="6"/>
  <c r="D30" i="6"/>
  <c r="C30" i="6"/>
  <c r="Q31" i="5"/>
  <c r="O31" i="5"/>
  <c r="P31" i="5"/>
  <c r="D31" i="5"/>
  <c r="E31" i="5"/>
  <c r="F31" i="5"/>
  <c r="G31" i="5"/>
  <c r="I31" i="5"/>
  <c r="J31" i="5"/>
  <c r="K31" i="5"/>
  <c r="L31" i="5"/>
  <c r="C27" i="8" l="1"/>
  <c r="C18" i="9"/>
  <c r="H22" i="14"/>
  <c r="E18" i="7"/>
  <c r="M49" i="15"/>
  <c r="F52" i="20"/>
  <c r="O31" i="7"/>
  <c r="K61" i="19"/>
  <c r="E52" i="20"/>
  <c r="D29" i="20"/>
  <c r="C31" i="7"/>
  <c r="L40" i="17"/>
  <c r="D35" i="17"/>
  <c r="L97" i="17"/>
  <c r="H97" i="17"/>
  <c r="N97" i="17"/>
  <c r="G97" i="17"/>
  <c r="G40" i="17"/>
  <c r="D27" i="18"/>
  <c r="F51" i="19"/>
  <c r="K52" i="20"/>
  <c r="T52" i="21"/>
  <c r="J31" i="7"/>
  <c r="L31" i="7"/>
  <c r="H31" i="7"/>
  <c r="D18" i="9"/>
  <c r="N36" i="15"/>
  <c r="N35" i="15" s="1"/>
  <c r="N38" i="15"/>
  <c r="N37" i="15" s="1"/>
  <c r="N41" i="15"/>
  <c r="N40" i="15" s="1"/>
  <c r="N44" i="15"/>
  <c r="N43" i="15" s="1"/>
  <c r="N47" i="15"/>
  <c r="N46" i="15" s="1"/>
  <c r="N40" i="17"/>
  <c r="J40" i="17"/>
  <c r="M97" i="17"/>
  <c r="K97" i="17"/>
  <c r="I97" i="17"/>
  <c r="E97" i="17"/>
  <c r="D12" i="18"/>
  <c r="D17" i="18"/>
  <c r="D22" i="18"/>
  <c r="G61" i="19"/>
  <c r="L52" i="20"/>
  <c r="G52" i="20"/>
  <c r="D52" i="20" s="1"/>
  <c r="D51" i="22"/>
  <c r="L52" i="21"/>
  <c r="F31" i="7"/>
  <c r="M31" i="5"/>
  <c r="F38" i="19"/>
  <c r="H61" i="19"/>
  <c r="N27" i="8"/>
  <c r="D31" i="7"/>
  <c r="H40" i="17"/>
  <c r="D97" i="17"/>
  <c r="J97" i="17"/>
  <c r="F97" i="17"/>
  <c r="H10" i="20"/>
  <c r="E31" i="7"/>
  <c r="G27" i="8"/>
  <c r="D7" i="18"/>
  <c r="H9" i="20"/>
  <c r="I52" i="21"/>
  <c r="E52" i="21" s="1"/>
  <c r="E28" i="21"/>
  <c r="F52" i="21"/>
  <c r="D52" i="21" s="1"/>
  <c r="D28" i="21"/>
  <c r="F18" i="19"/>
  <c r="J61" i="19"/>
  <c r="L61" i="19"/>
  <c r="F44" i="19"/>
  <c r="Y52" i="21"/>
  <c r="W52" i="21"/>
  <c r="U9" i="21"/>
  <c r="E19" i="19"/>
  <c r="I61" i="19"/>
  <c r="E51" i="19"/>
  <c r="J52" i="20"/>
  <c r="Q52" i="21"/>
  <c r="M52" i="21" s="1"/>
  <c r="D42" i="20"/>
  <c r="D35" i="20"/>
  <c r="D28" i="20"/>
  <c r="D9" i="20"/>
  <c r="D10" i="20"/>
  <c r="E44" i="19"/>
  <c r="E38" i="19"/>
  <c r="E18" i="19"/>
  <c r="F19" i="19"/>
  <c r="D30" i="17"/>
  <c r="D20" i="17"/>
  <c r="H18" i="14"/>
  <c r="N18" i="7"/>
  <c r="U52" i="21" l="1"/>
  <c r="F40" i="17"/>
  <c r="D25" i="17"/>
  <c r="D40" i="17" s="1"/>
  <c r="E61" i="19"/>
  <c r="N49" i="15"/>
  <c r="N31" i="7"/>
  <c r="N30" i="6"/>
  <c r="F61" i="19"/>
  <c r="H30" i="6"/>
  <c r="O30" i="6" s="1"/>
  <c r="E37" i="19"/>
  <c r="F37" i="19"/>
  <c r="I52" i="20"/>
  <c r="H52" i="20" s="1"/>
  <c r="F39" i="2"/>
  <c r="J39" i="2"/>
  <c r="L39" i="2"/>
  <c r="N39" i="2"/>
  <c r="P39" i="2"/>
  <c r="R39" i="2"/>
  <c r="T39" i="2"/>
  <c r="D38" i="2"/>
  <c r="D32" i="2"/>
  <c r="D33" i="2"/>
  <c r="D34" i="2"/>
  <c r="D35" i="2"/>
  <c r="D36" i="2"/>
  <c r="D37" i="2"/>
  <c r="D26" i="2"/>
  <c r="D27" i="2"/>
  <c r="D28" i="2"/>
  <c r="D29" i="2"/>
  <c r="D30" i="2"/>
  <c r="D31" i="2"/>
  <c r="D20" i="2"/>
  <c r="D21" i="2"/>
  <c r="D22" i="2"/>
  <c r="D23" i="2"/>
  <c r="D24" i="2"/>
  <c r="D25" i="2"/>
  <c r="D16" i="2"/>
  <c r="D17" i="2"/>
  <c r="D18" i="2"/>
  <c r="D19" i="2"/>
  <c r="D12" i="2"/>
  <c r="D13" i="2"/>
  <c r="D14" i="2"/>
  <c r="D15" i="2"/>
  <c r="D9" i="2"/>
  <c r="D10" i="2"/>
  <c r="D11" i="2"/>
  <c r="D8" i="2"/>
  <c r="G36" i="1"/>
  <c r="G45" i="1"/>
  <c r="G46" i="1"/>
  <c r="G47" i="1"/>
  <c r="G34" i="1"/>
  <c r="G35" i="1"/>
  <c r="G37" i="1"/>
  <c r="G38" i="1"/>
  <c r="G39" i="1"/>
  <c r="G40" i="1"/>
  <c r="G41" i="1"/>
  <c r="G42" i="1"/>
  <c r="G43" i="1"/>
  <c r="G44" i="1"/>
  <c r="G27" i="1"/>
  <c r="G29" i="1"/>
  <c r="G30" i="1"/>
  <c r="G31" i="1"/>
  <c r="G32" i="1"/>
  <c r="G33" i="1"/>
  <c r="G19" i="1"/>
  <c r="G20" i="1"/>
  <c r="G21" i="1"/>
  <c r="G23" i="1"/>
  <c r="G24" i="1"/>
  <c r="G25" i="1"/>
  <c r="G18" i="1"/>
  <c r="E48" i="1"/>
  <c r="F48" i="1" l="1"/>
  <c r="D39" i="2"/>
  <c r="G22" i="1"/>
  <c r="G28" i="1"/>
  <c r="H21" i="1"/>
  <c r="H46" i="1"/>
  <c r="H20" i="1"/>
  <c r="H22" i="1"/>
  <c r="H24" i="1"/>
  <c r="H27" i="1"/>
  <c r="H29" i="1"/>
  <c r="H31" i="1"/>
  <c r="H33" i="1"/>
  <c r="H35" i="1"/>
  <c r="H37" i="1"/>
  <c r="H39" i="1"/>
  <c r="H41" i="1"/>
  <c r="H43" i="1"/>
  <c r="H45" i="1"/>
  <c r="H47" i="1"/>
  <c r="H19" i="1"/>
  <c r="H23" i="1"/>
  <c r="H25" i="1"/>
  <c r="H28" i="1"/>
  <c r="H30" i="1"/>
  <c r="H32" i="1"/>
  <c r="H34" i="1"/>
  <c r="H36" i="1"/>
  <c r="H38" i="1"/>
  <c r="H40" i="1"/>
  <c r="H42" i="1"/>
  <c r="H44" i="1"/>
  <c r="H18" i="1"/>
  <c r="N8" i="21"/>
  <c r="O8" i="21" s="1"/>
  <c r="P8" i="21" s="1"/>
  <c r="Q8" i="21" s="1"/>
  <c r="R8" i="21" s="1"/>
  <c r="S8" i="21" s="1"/>
  <c r="T8" i="21" s="1"/>
  <c r="U8" i="21" s="1"/>
  <c r="V8" i="21" s="1"/>
  <c r="W8" i="21" s="1"/>
  <c r="X8" i="21" s="1"/>
  <c r="Y8" i="21" s="1"/>
  <c r="Z8" i="21" s="1"/>
  <c r="AA8" i="21" s="1"/>
  <c r="S38" i="2" l="1"/>
  <c r="K38" i="2"/>
  <c r="Q37" i="2"/>
  <c r="I37" i="2"/>
  <c r="O36" i="2"/>
  <c r="G36" i="2"/>
  <c r="M35" i="2"/>
  <c r="S34" i="2"/>
  <c r="K34" i="2"/>
  <c r="Q33" i="2"/>
  <c r="I33" i="2"/>
  <c r="O32" i="2"/>
  <c r="G32" i="2"/>
  <c r="M31" i="2"/>
  <c r="S30" i="2"/>
  <c r="K30" i="2"/>
  <c r="Q29" i="2"/>
  <c r="I29" i="2"/>
  <c r="O28" i="2"/>
  <c r="G28" i="2"/>
  <c r="M27" i="2"/>
  <c r="S26" i="2"/>
  <c r="K26" i="2"/>
  <c r="Q25" i="2"/>
  <c r="I25" i="2"/>
  <c r="O24" i="2"/>
  <c r="O23" i="2"/>
  <c r="G23" i="2"/>
  <c r="M22" i="2"/>
  <c r="Q38" i="2"/>
  <c r="I38" i="2"/>
  <c r="O37" i="2"/>
  <c r="G37" i="2"/>
  <c r="M36" i="2"/>
  <c r="S35" i="2"/>
  <c r="K35" i="2"/>
  <c r="Q34" i="2"/>
  <c r="I34" i="2"/>
  <c r="O33" i="2"/>
  <c r="G33" i="2"/>
  <c r="M32" i="2"/>
  <c r="S31" i="2"/>
  <c r="K31" i="2"/>
  <c r="Q30" i="2"/>
  <c r="I30" i="2"/>
  <c r="O29" i="2"/>
  <c r="G29" i="2"/>
  <c r="M28" i="2"/>
  <c r="S27" i="2"/>
  <c r="K27" i="2"/>
  <c r="Q26" i="2"/>
  <c r="I26" i="2"/>
  <c r="O25" i="2"/>
  <c r="G25" i="2"/>
  <c r="M24" i="2"/>
  <c r="O38" i="2"/>
  <c r="G38" i="2"/>
  <c r="M37" i="2"/>
  <c r="S36" i="2"/>
  <c r="K36" i="2"/>
  <c r="Q35" i="2"/>
  <c r="I35" i="2"/>
  <c r="O34" i="2"/>
  <c r="G34" i="2"/>
  <c r="M33" i="2"/>
  <c r="S32" i="2"/>
  <c r="K32" i="2"/>
  <c r="Q31" i="2"/>
  <c r="I31" i="2"/>
  <c r="O30" i="2"/>
  <c r="G30" i="2"/>
  <c r="M29" i="2"/>
  <c r="S28" i="2"/>
  <c r="K28" i="2"/>
  <c r="Q27" i="2"/>
  <c r="I27" i="2"/>
  <c r="O26" i="2"/>
  <c r="G26" i="2"/>
  <c r="M25" i="2"/>
  <c r="S24" i="2"/>
  <c r="K24" i="2"/>
  <c r="S23" i="2"/>
  <c r="K23" i="2"/>
  <c r="Q22" i="2"/>
  <c r="I22" i="2"/>
  <c r="O21" i="2"/>
  <c r="G21" i="2"/>
  <c r="M20" i="2"/>
  <c r="S19" i="2"/>
  <c r="K19" i="2"/>
  <c r="Q18" i="2"/>
  <c r="I18" i="2"/>
  <c r="O17" i="2"/>
  <c r="G17" i="2"/>
  <c r="M16" i="2"/>
  <c r="S15" i="2"/>
  <c r="K15" i="2"/>
  <c r="Q14" i="2"/>
  <c r="I14" i="2"/>
  <c r="O13" i="2"/>
  <c r="G13" i="2"/>
  <c r="M12" i="2"/>
  <c r="S11" i="2"/>
  <c r="K11" i="2"/>
  <c r="Q10" i="2"/>
  <c r="I10" i="2"/>
  <c r="Q9" i="2"/>
  <c r="I9" i="2"/>
  <c r="O8" i="2"/>
  <c r="G8" i="2"/>
  <c r="M38" i="2"/>
  <c r="S37" i="2"/>
  <c r="K37" i="2"/>
  <c r="Q36" i="2"/>
  <c r="I36" i="2"/>
  <c r="O35" i="2"/>
  <c r="G35" i="2"/>
  <c r="M34" i="2"/>
  <c r="S33" i="2"/>
  <c r="K33" i="2"/>
  <c r="Q32" i="2"/>
  <c r="I32" i="2"/>
  <c r="O31" i="2"/>
  <c r="G31" i="2"/>
  <c r="M30" i="2"/>
  <c r="S29" i="2"/>
  <c r="K29" i="2"/>
  <c r="Q28" i="2"/>
  <c r="I28" i="2"/>
  <c r="O27" i="2"/>
  <c r="G27" i="2"/>
  <c r="M26" i="2"/>
  <c r="S25" i="2"/>
  <c r="K25" i="2"/>
  <c r="Q24" i="2"/>
  <c r="I24" i="2"/>
  <c r="Q23" i="2"/>
  <c r="I23" i="2"/>
  <c r="O22" i="2"/>
  <c r="G22" i="2"/>
  <c r="K22" i="2"/>
  <c r="K21" i="2"/>
  <c r="O20" i="2"/>
  <c r="Q19" i="2"/>
  <c r="G19" i="2"/>
  <c r="K18" i="2"/>
  <c r="M17" i="2"/>
  <c r="Q16" i="2"/>
  <c r="G16" i="2"/>
  <c r="I15" i="2"/>
  <c r="M14" i="2"/>
  <c r="Q13" i="2"/>
  <c r="S12" i="2"/>
  <c r="I12" i="2"/>
  <c r="M11" i="2"/>
  <c r="O10" i="2"/>
  <c r="K9" i="2"/>
  <c r="M8" i="2"/>
  <c r="S21" i="2"/>
  <c r="I21" i="2"/>
  <c r="K20" i="2"/>
  <c r="O19" i="2"/>
  <c r="S18" i="2"/>
  <c r="G18" i="2"/>
  <c r="K17" i="2"/>
  <c r="O16" i="2"/>
  <c r="Q15" i="2"/>
  <c r="G15" i="2"/>
  <c r="K14" i="2"/>
  <c r="M13" i="2"/>
  <c r="Q12" i="2"/>
  <c r="G12" i="2"/>
  <c r="I11" i="2"/>
  <c r="M10" i="2"/>
  <c r="S9" i="2"/>
  <c r="G9" i="2"/>
  <c r="K8" i="2"/>
  <c r="M23" i="2"/>
  <c r="Q21" i="2"/>
  <c r="S20" i="2"/>
  <c r="I20" i="2"/>
  <c r="M19" i="2"/>
  <c r="O18" i="2"/>
  <c r="S17" i="2"/>
  <c r="I17" i="2"/>
  <c r="K16" i="2"/>
  <c r="O15" i="2"/>
  <c r="S14" i="2"/>
  <c r="G14" i="2"/>
  <c r="K13" i="2"/>
  <c r="O12" i="2"/>
  <c r="Q11" i="2"/>
  <c r="G11" i="2"/>
  <c r="K10" i="2"/>
  <c r="O9" i="2"/>
  <c r="S8" i="2"/>
  <c r="I8" i="2"/>
  <c r="S22" i="2"/>
  <c r="M21" i="2"/>
  <c r="Q20" i="2"/>
  <c r="G20" i="2"/>
  <c r="I19" i="2"/>
  <c r="M18" i="2"/>
  <c r="Q17" i="2"/>
  <c r="S16" i="2"/>
  <c r="I16" i="2"/>
  <c r="M15" i="2"/>
  <c r="O14" i="2"/>
  <c r="S13" i="2"/>
  <c r="I13" i="2"/>
  <c r="K12" i="2"/>
  <c r="O11" i="2"/>
  <c r="S10" i="2"/>
  <c r="G10" i="2"/>
  <c r="M9" i="2"/>
  <c r="Q8" i="2"/>
  <c r="G24" i="2"/>
  <c r="E26" i="2"/>
  <c r="E25" i="2"/>
  <c r="E38" i="2"/>
  <c r="E18" i="2"/>
  <c r="E33" i="2"/>
  <c r="E34" i="2"/>
  <c r="E23" i="2"/>
  <c r="E36" i="2"/>
  <c r="U38" i="2"/>
  <c r="E29" i="2"/>
  <c r="E15" i="2"/>
  <c r="E16" i="2"/>
  <c r="E27" i="2"/>
  <c r="E13" i="2"/>
  <c r="E12" i="2"/>
  <c r="E20" i="2"/>
  <c r="E11" i="2"/>
  <c r="U12" i="2"/>
  <c r="U19" i="2"/>
  <c r="U9" i="2"/>
  <c r="U21" i="2"/>
  <c r="U11" i="2"/>
  <c r="U27" i="2"/>
  <c r="U20" i="2"/>
  <c r="U36" i="2"/>
  <c r="U34" i="2"/>
  <c r="U10" i="2"/>
  <c r="U22" i="2"/>
  <c r="U26" i="2"/>
  <c r="U14" i="2"/>
  <c r="E37" i="2"/>
  <c r="E21" i="2"/>
  <c r="E19" i="2"/>
  <c r="E8" i="2"/>
  <c r="E30" i="2"/>
  <c r="E9" i="2"/>
  <c r="E35" i="2"/>
  <c r="E31" i="2"/>
  <c r="E17" i="2"/>
  <c r="E10" i="2"/>
  <c r="E22" i="2"/>
  <c r="E32" i="2"/>
  <c r="E28" i="2"/>
  <c r="E24" i="2"/>
  <c r="E14" i="2"/>
  <c r="U30" i="2"/>
  <c r="U28" i="2"/>
  <c r="U35" i="2"/>
  <c r="U37" i="2"/>
  <c r="U18" i="2"/>
  <c r="U32" i="2"/>
  <c r="U24" i="2"/>
  <c r="U16" i="2"/>
  <c r="U8" i="2"/>
  <c r="U31" i="2"/>
  <c r="U23" i="2"/>
  <c r="U15" i="2"/>
  <c r="U29" i="2"/>
  <c r="U13" i="2"/>
  <c r="U33" i="2"/>
  <c r="U25" i="2"/>
  <c r="U17" i="2"/>
  <c r="H48" i="1"/>
</calcChain>
</file>

<file path=xl/comments1.xml><?xml version="1.0" encoding="utf-8"?>
<comments xmlns="http://schemas.openxmlformats.org/spreadsheetml/2006/main">
  <authors>
    <author>Юлия Миндрина П.</author>
  </authors>
  <commentList>
    <comment ref="H18" authorId="0" guid="{2410627A-0ED4-4523-AF0F-F5505CFD1716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формат поля в целых числах
</t>
        </r>
      </text>
    </comment>
  </commentList>
</comments>
</file>

<file path=xl/comments10.xml><?xml version="1.0" encoding="utf-8"?>
<comments xmlns="http://schemas.openxmlformats.org/spreadsheetml/2006/main">
  <authors>
    <author>Черненкова Светлана Владимировна</author>
    <author>Юлия Миндрина П.</author>
    <author>Daria</author>
  </authors>
  <commentList>
    <comment ref="M13" authorId="0" guid="{249B7ED8-6172-4A8D-880A-8CB9B720171B}" shapeId="0">
      <text>
        <r>
          <rPr>
            <b/>
            <sz val="9"/>
            <color indexed="81"/>
            <rFont val="Tahoma"/>
            <family val="2"/>
            <charset val="204"/>
          </rPr>
          <t>Черненкова Светлана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8 знаков после зяпятой
</t>
        </r>
      </text>
    </comment>
    <comment ref="E16" authorId="1" guid="{999B586E-7C42-47E8-8EDC-E50EE6ADE31E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  <comment ref="N16" authorId="2" guid="{4600FF97-E67E-4832-BCA8-F87C38BC31CD}" shapeId="0">
      <text>
        <r>
          <rPr>
            <b/>
            <sz val="9"/>
            <color indexed="81"/>
            <rFont val="Tahoma"/>
            <family val="2"/>
            <charset val="204"/>
          </rPr>
          <t>Daria:</t>
        </r>
        <r>
          <rPr>
            <sz val="9"/>
            <color indexed="81"/>
            <rFont val="Tahoma"/>
            <family val="2"/>
            <charset val="204"/>
          </rPr>
          <t xml:space="preserve">
Например: 
графа 6 =50метров, 
начало аренды (графа 10) 12.06.22; 
Окончание (графа 11) 15.12.22. 
графа 12 "Ставка за единицу меры (руб/мес)" = 1000руб
Итого получим:
графа13 = 50*1000*((кол-во дней в июне=30)-12)/(кол-во дней в июне=30) + (50*1000*(5=кол-во полных месяцев в интервале 12.06.22-15.12.22)) + 50*1000*15/(кол-во дней в декабре=31) =30000 + 250000 + 24193,54 = 304193,54
</t>
        </r>
        <r>
          <rPr>
            <b/>
            <sz val="9"/>
            <color indexed="81"/>
            <rFont val="Tahoma"/>
            <family val="2"/>
            <charset val="204"/>
          </rPr>
          <t xml:space="preserve">
Черненкова С.В.:</t>
        </r>
        <r>
          <rPr>
            <sz val="9"/>
            <color indexed="81"/>
            <rFont val="Tahoma"/>
            <family val="2"/>
            <charset val="204"/>
          </rPr>
          <t xml:space="preserve"> разрешить ручное редактирование наслучай если условия договора будут другими</t>
        </r>
      </text>
    </comment>
    <comment ref="P16" authorId="1" guid="{EBAAF9EB-E0F0-4CE6-A01F-716A15420448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списка (в отчет выводить цифровое значение):
1 - для осуществления основной деятельности в рамках государственного (муниципального) задания,
2 - для осуществления основной деятельности за плату сверх государственного (муниципального) задания.ё</t>
        </r>
      </text>
    </comment>
    <comment ref="Q16" authorId="1" guid="{BE922EC1-F73B-4DE3-BD35-653CE9B79199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списка (в отчет выводить цифровое значение):
3 - проведение концертно-зрелищных мероприятий и иных культурно-массовых мероприятий, 
4 - проведение спортивных мероприятий, 
5 - проведение конференций, семинаров, выставок, переговоров, встреч, совещаний, съездов, конгрессов, 
6 - для иных мероприятий. </t>
        </r>
      </text>
    </comment>
    <comment ref="N36" authorId="0" guid="{FFF4D6B0-C207-4213-8ECD-E4DA0256CF7B}" shapeId="0">
      <text>
        <r>
          <rPr>
            <b/>
            <sz val="9"/>
            <color indexed="81"/>
            <rFont val="Tahoma"/>
            <family val="2"/>
            <charset val="204"/>
          </rPr>
          <t>Черненкова Светлана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Черненкова С.В.: разрешить ручное редактирование наслучай если условия договора будут другими</t>
        </r>
      </text>
    </comment>
  </commentList>
</comments>
</file>

<file path=xl/comments11.xml><?xml version="1.0" encoding="utf-8"?>
<comments xmlns="http://schemas.openxmlformats.org/spreadsheetml/2006/main">
  <authors>
    <author>Юлия Миндрина П.</author>
  </authors>
  <commentList>
    <comment ref="F17" authorId="0" guid="{2A0A243B-B7BE-4208-9533-6A0DC3903A94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  <comment ref="O17" authorId="0" guid="{1A2E2D50-1F98-4F00-A034-CE8D2E796B48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списка (в отчет выводить цифровое значение):
1 - для осуществления основной деятельности в рамках государственного (муниципального) задания,
2 - для осуществления основной деятельности за плату сверх государственного (муниципального) задания.ё</t>
        </r>
      </text>
    </comment>
    <comment ref="P17" authorId="0" guid="{017AB8A3-467C-4C4B-8B0F-148D47034ECD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списка (в отчет выводить цифровое значение):
3 - проведение концертно-зрелищных мероприятий и иных культурно-массовых мероприятий, 
4 - проведение спортивных мероприятий, 
5 - проведение конференций, семинаров, выставок, переговоров, встреч, совещаний, съездов, конгрессов, 
6 - для иных мероприятий. </t>
        </r>
      </text>
    </comment>
    <comment ref="F20" authorId="0" guid="{882BF8D5-409D-4934-AA51-70E0F8CC0E53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</commentList>
</comments>
</file>

<file path=xl/comments12.xml><?xml version="1.0" encoding="utf-8"?>
<comments xmlns="http://schemas.openxmlformats.org/spreadsheetml/2006/main">
  <authors>
    <author>Черненкова Светлана Владимировна</author>
  </authors>
  <commentList>
    <comment ref="D15" authorId="0" guid="{6A54C74B-2D2E-48E1-95A3-FABA263CDBBE}" shapeId="0">
      <text>
        <r>
          <rPr>
            <b/>
            <sz val="9"/>
            <color indexed="81"/>
            <rFont val="Tahoma"/>
            <family val="2"/>
            <charset val="204"/>
          </rPr>
          <t>Черненкова Светлана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2 знака после запятой</t>
        </r>
      </text>
    </comment>
  </commentList>
</comments>
</file>

<file path=xl/comments13.xml><?xml version="1.0" encoding="utf-8"?>
<comments xmlns="http://schemas.openxmlformats.org/spreadsheetml/2006/main">
  <authors>
    <author>Юлия Миндрина П.</author>
  </authors>
  <commentList>
    <comment ref="D18" authorId="0" guid="{B24CE119-37A1-4927-B0E8-E803B86CDA8A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списка:
1 - здание (строение, сооружение) в целом, 
2 - помещение в здании, строении (за исключением подвалов, чердаков), 
3 - подвалы, чердаки, 
4 - конструктивная часть здания (крыша, стена),
 5 - архитектурный элемент фасада здания (навес над входными дверями зданий), 
6 - часть помещения в местах общего пользования (вестибюли, холлы, фойе, коридоры), 
7 - линии электропередачи, линии связи (в том числе линейно-кабельные сооружения),
 8 - трубопроводы, 
9 - автомобильные дороги, 
10 - железнодорожные линии, 
11 - резервуар, иная емкость, 
12 - скважины на воду, 
13 - скважины газовые и нефтяные, 
14 - скважины иные, 
15 - движимое имущество, предоставляемое в прокат, 
16 - иные</t>
        </r>
      </text>
    </comment>
    <comment ref="F18" authorId="0" guid="{9D5BBF49-7EE0-4EB7-9ED8-B761FDEB0615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  <comment ref="I18" authorId="0" guid="{8CACE56F-B235-4494-AC58-7007CB66132D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списка:
 1 - размещение банкоматов, 
2 - размещение торговых автоматов для продажи воды, кофе и кондитерских изделий, 
3 - размещение столовых и буфетов, 
4 - размещение книжных киосков, магазинов канцелярских принадлежностей, 
5 - размещение аптечных пунктов, 
6 - размещение торговых автоматов для продажи бахил, одноразовых халатов, 
7 - размещение платежных терминалов,
 8 - размещение иных торговых точек, 
9 - размещение офисов банков, 
10 - проведение образовательных и информационно-просветительских мероприятий, 
11 - проведение концертно-зрелищных мероприятий, 
12 - проведение ярмарок, выставок, 
13 - проведение конгрессов, съездов, симпозиумов, конференций, 
14 - проведение спортивных мероприятий, 
15 - проведение иных культурно-массовых мероприятий, 
16 - прокат оборудования, 
17 - прокат спортивного инвентаря,
18 - иное.</t>
        </r>
      </text>
    </comment>
    <comment ref="K18" authorId="0" guid="{870285B0-03EA-4647-9FA5-DC55A5DF8698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Если гр.8="18, иное", то поле комментарий обязательно для заполенния, в котором пользователю необходимо будет указывать иное направление исопльзования, которое отсутствует для выбора в графе 8.</t>
        </r>
      </text>
    </comment>
  </commentList>
</comments>
</file>

<file path=xl/comments2.xml><?xml version="1.0" encoding="utf-8"?>
<comments xmlns="http://schemas.openxmlformats.org/spreadsheetml/2006/main">
  <authors>
    <author>Черненкова Светлана Владимировна</author>
  </authors>
  <commentList>
    <comment ref="B32" authorId="0" guid="{4FE80C21-ECE6-400D-BF20-BDAE967C4E43}" shapeId="0">
      <text>
        <r>
          <rPr>
            <b/>
            <sz val="9"/>
            <color indexed="81"/>
            <rFont val="Tahoma"/>
            <family val="2"/>
            <charset val="204"/>
          </rPr>
          <t>Черненкова Светлана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10"/>
            <rFont val="Tahoma"/>
            <family val="2"/>
            <charset val="204"/>
          </rPr>
          <t>в форме в НПА данного вида налогов нет, требуется внести изменения в НПА</t>
        </r>
      </text>
    </comment>
  </commentList>
</comments>
</file>

<file path=xl/comments3.xml><?xml version="1.0" encoding="utf-8"?>
<comments xmlns="http://schemas.openxmlformats.org/spreadsheetml/2006/main">
  <authors>
    <author>Юлия Миндрина П.</author>
    <author>Черненкова Светлана Владимировна</author>
  </authors>
  <commentList>
    <comment ref="A12" authorId="0" guid="{C19E409E-BA22-42BF-A9CA-D2453DB9A0EC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Каждый раздел на отдельной вкладке</t>
        </r>
      </text>
    </comment>
    <comment ref="I13" authorId="1" guid="{93FEE713-F55C-46FE-B3C5-9C9F1C26F406}" shapeId="0">
      <text>
        <r>
          <rPr>
            <b/>
            <sz val="9"/>
            <color indexed="81"/>
            <rFont val="Tahoma"/>
            <family val="2"/>
            <charset val="204"/>
          </rPr>
          <t>Черненкова Светлана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5 знаков после запятой</t>
        </r>
      </text>
    </comment>
    <comment ref="C17" authorId="0" guid="{ECC97B2B-9523-4926-959F-A9CF576BB482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Выбирать вид деятельности учреждения  из доступных видов деятельности в  #Department карточка Учреждения(ОСП)/Вкладка Вид деятельности</t>
        </r>
      </text>
    </comment>
    <comment ref="E17" authorId="0" guid="{832F00C0-6F7F-4784-9C7C-E12C80DA3CDB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ОКЕИ(#Okei)</t>
        </r>
      </text>
    </comment>
    <comment ref="J17" authorId="0" guid="{48244C0C-847A-4FB6-A2D1-AA69016477E0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новый справочник "НПА учреждений" в раздел Справочники ОПП</t>
        </r>
      </text>
    </comment>
  </commentList>
</comments>
</file>

<file path=xl/comments4.xml><?xml version="1.0" encoding="utf-8"?>
<comments xmlns="http://schemas.openxmlformats.org/spreadsheetml/2006/main">
  <authors>
    <author>Юлия Миндрина П.</author>
  </authors>
  <commentList>
    <comment ref="A15" authorId="0" guid="{EDADC2DE-1D42-480F-A467-86FC29C6BF08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организации из справочника #Department вкладка Юридические и физичские лица</t>
        </r>
      </text>
    </comment>
    <comment ref="I15" authorId="0" guid="{99E98454-44EC-4C23-A6A9-FA720883E5C8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одного из значений:
1 - денежные средства
2 - имущество
3 - право пользования нематериальными активами</t>
        </r>
      </text>
    </comment>
  </commentList>
</comments>
</file>

<file path=xl/comments5.xml><?xml version="1.0" encoding="utf-8"?>
<comments xmlns="http://schemas.openxmlformats.org/spreadsheetml/2006/main">
  <authors>
    <author>Юлия Миндрина П.</author>
  </authors>
  <commentList>
    <comment ref="A12" authorId="0" guid="{B287D41B-26A1-4580-B1AD-CE9DC2B27B33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Раздел заполняется в целых числах
</t>
        </r>
        <r>
          <rPr>
            <sz val="9"/>
            <color indexed="10"/>
            <rFont val="Tahoma"/>
            <family val="2"/>
            <charset val="204"/>
          </rPr>
          <t>Добавить проверки при сохранении:
1) если хотя бы одна из граф (гр.8 или гр.14 или гр.16 по коду строки 9000) равна нулю, выводить сообщение об ошибке.
2) если разница |гр.8-гр.16|&gt;50% гр.8строки9000, то выводит сообщение об ошибке</t>
        </r>
      </text>
    </comment>
    <comment ref="A20" authorId="0" guid="{98379682-A84E-4779-A872-017EB4E3BD2E}" shapeId="0">
      <text>
        <r>
          <rPr>
            <sz val="9"/>
            <color indexed="81"/>
            <rFont val="Tahoma"/>
            <family val="2"/>
            <charset val="204"/>
          </rPr>
          <t xml:space="preserve">
Детализация показателей по группе (категории) персонала устанавливается порядком органа, осуществляющего функции и полномочия учредителя.
(#PfhdPostCategory)</t>
        </r>
      </text>
    </comment>
  </commentList>
</comments>
</file>

<file path=xl/comments6.xml><?xml version="1.0" encoding="utf-8"?>
<comments xmlns="http://schemas.openxmlformats.org/spreadsheetml/2006/main">
  <authors>
    <author>Юлия Миндрина П.</author>
  </authors>
  <commentList>
    <comment ref="A1" authorId="0" guid="{22847008-7CA0-4355-AFAF-E990DDCD92CC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10"/>
            <rFont val="Tahoma"/>
            <family val="2"/>
            <charset val="204"/>
          </rPr>
          <t>Если хотя бы одна из используемой в формуле графа, начиная с 11 отлична от нуля, то осуществлять проверку по этой формуле при сохранении:
1)гр.4=гр.11+гр.12+гр.13+гр.14+гр.15+гр.16
2)гр.7=гр.17+гр.18+гр.19+гр.20+гр.21+гр.22
3)гр.8=гр.23+гр.24+гр.25+гр.26+гр.27+гр.28
4)гр.9=гр.29+гр.30+гр.31+гр.32+гр.33+гр.34
5)гр.10=гр.35+гр.36+гр.37+гр.38+гр.39+гр.40</t>
        </r>
      </text>
    </comment>
  </commentList>
</comments>
</file>

<file path=xl/comments7.xml><?xml version="1.0" encoding="utf-8"?>
<comments xmlns="http://schemas.openxmlformats.org/spreadsheetml/2006/main">
  <authors>
    <author>Юлия Миндрина П.</author>
  </authors>
  <commentList>
    <comment ref="A18" authorId="0" guid="{B7C461D2-C899-48E9-9E3E-A3437873F194}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Юлия Миндрина П.: </t>
        </r>
        <r>
          <rPr>
            <sz val="9"/>
            <color indexed="81"/>
            <rFont val="Tahoma"/>
            <family val="2"/>
            <charset val="204"/>
          </rPr>
          <t>Выбор из справочника Банковские счета карточки организации либо ручной ввод</t>
        </r>
      </text>
    </comment>
  </commentList>
</comments>
</file>

<file path=xl/comments8.xml><?xml version="1.0" encoding="utf-8"?>
<comments xmlns="http://schemas.openxmlformats.org/spreadsheetml/2006/main">
  <authors>
    <author>Юлия Миндрина П.</author>
  </authors>
  <commentList>
    <comment ref="E20" authorId="0" guid="{1A96C5D8-5A59-4152-8FC6-A61F8D8CE7AB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ОКТМО #Oktmo</t>
        </r>
      </text>
    </comment>
    <comment ref="I20" authorId="0" guid="{B9D6AFD0-685B-4473-9FAF-15DD4C320BA3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  <comment ref="I29" authorId="0" guid="{C6F9DD20-BA93-4AF5-8151-1A7C56BFDA45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  <comment ref="I32" authorId="0" guid="{AC1213B5-517A-4EBB-A991-DAA4F706D6E0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  <comment ref="I35" authorId="0" guid="{51CCB723-71D1-4037-8E25-14A3CE934685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  <comment ref="I38" authorId="0" guid="{3F3C83AA-EDEC-410B-8F50-3B9AA6F7683C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</commentList>
</comments>
</file>

<file path=xl/comments9.xml><?xml version="1.0" encoding="utf-8"?>
<comments xmlns="http://schemas.openxmlformats.org/spreadsheetml/2006/main">
  <authors>
    <author>Юлия Миндрина П.</author>
  </authors>
  <commentList>
    <comment ref="F18" authorId="0" guid="{791B5005-3965-4A3D-9C82-8A3B46E82B4C}" shapeId="0">
      <text>
        <r>
          <rPr>
            <b/>
            <sz val="9"/>
            <color indexed="81"/>
            <rFont val="Tahoma"/>
            <family val="2"/>
            <charset val="204"/>
          </rPr>
          <t>Юлия Миндрина П.:</t>
        </r>
        <r>
          <rPr>
            <sz val="9"/>
            <color indexed="81"/>
            <rFont val="Tahoma"/>
            <family val="2"/>
            <charset val="204"/>
          </rPr>
          <t xml:space="preserve">
выбор из справочника ОКЕИ(#Okei)</t>
        </r>
      </text>
    </comment>
  </commentList>
</comments>
</file>

<file path=xl/sharedStrings.xml><?xml version="1.0" encoding="utf-8"?>
<sst xmlns="http://schemas.openxmlformats.org/spreadsheetml/2006/main" count="2149" uniqueCount="802">
  <si>
    <t>наименование</t>
  </si>
  <si>
    <t>всего</t>
  </si>
  <si>
    <t>Код строки</t>
  </si>
  <si>
    <t>Объем оказанных услуг</t>
  </si>
  <si>
    <t>Объем выполненных работ</t>
  </si>
  <si>
    <t>х</t>
  </si>
  <si>
    <t>дата</t>
  </si>
  <si>
    <t>номер</t>
  </si>
  <si>
    <t>Коды</t>
  </si>
  <si>
    <t>Дата</t>
  </si>
  <si>
    <t>ИНН</t>
  </si>
  <si>
    <t>по ОКТМО</t>
  </si>
  <si>
    <t>Периодичность: годовая</t>
  </si>
  <si>
    <t>Доход от реализации продукции, руб</t>
  </si>
  <si>
    <t>Цена (тариф)</t>
  </si>
  <si>
    <t>Доход от выполнения работ, руб</t>
  </si>
  <si>
    <t>КПП</t>
  </si>
  <si>
    <t>Наименование оказываемых услуг</t>
  </si>
  <si>
    <t>Наименование выполняемых работ</t>
  </si>
  <si>
    <t>Наименование производимой продукции</t>
  </si>
  <si>
    <t>кем издан 
(ФОИВ, учреждение)</t>
  </si>
  <si>
    <t xml:space="preserve">единица измерения </t>
  </si>
  <si>
    <t>Код 
по ОКВЭД</t>
  </si>
  <si>
    <t>Учреждение</t>
  </si>
  <si>
    <t>Орган, осуществляющий функции 
и полномочия учредителя</t>
  </si>
  <si>
    <t>Публично-правовое образование</t>
  </si>
  <si>
    <t>по Сводному реестру</t>
  </si>
  <si>
    <t>КОДЫ</t>
  </si>
  <si>
    <t xml:space="preserve">                                                            на 1 ______________ 20__ г.</t>
  </si>
  <si>
    <t xml:space="preserve">Дата </t>
  </si>
  <si>
    <t>Публично-правовое образование ______________________________________________________________________________</t>
  </si>
  <si>
    <t>Организация (предприятие)</t>
  </si>
  <si>
    <t xml:space="preserve">Сумма вложений 
в уставный капитал
</t>
  </si>
  <si>
    <t>Доля в уставном 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</si>
  <si>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</si>
  <si>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 перед учреждением 
по перечислению части прибыли (дивидендов)
на начало года</t>
  </si>
  <si>
    <t>Задолженность 
перед учреждением 
по перечислению части прибыли (дивидендов) на конец отчетного периода</t>
  </si>
  <si>
    <t>код 
по ОКОПФ</t>
  </si>
  <si>
    <t xml:space="preserve">дата создания </t>
  </si>
  <si>
    <t>основной вид деятельности</t>
  </si>
  <si>
    <t>начислено, 
 руб</t>
  </si>
  <si>
    <t>поступило, 
 руб</t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</si>
  <si>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"1"- денежные средства, "2"- имущество, "3"- право пользования нематериальными активами. </t>
    </r>
  </si>
  <si>
    <t>Сведения о просроченной кредиторской задолженности</t>
  </si>
  <si>
    <t>Орган, осуществляющий функции
и полномочия учредителя</t>
  </si>
  <si>
    <t>Наименование показателя</t>
  </si>
  <si>
    <r>
      <t xml:space="preserve"> Предельно допустимые значения просроченной кредиторской задолженности</t>
    </r>
    <r>
      <rPr>
        <vertAlign val="superscript"/>
        <sz val="10"/>
        <rFont val="Times New Roman"/>
        <family val="1"/>
        <charset val="204"/>
      </rPr>
      <t>3</t>
    </r>
  </si>
  <si>
    <t>Причина образования</t>
  </si>
  <si>
    <t>Меры, принимаемые 
по погашению просроченной кредиторской задолженности</t>
  </si>
  <si>
    <t>сумма, 
руб</t>
  </si>
  <si>
    <t>срок, 
дней</t>
  </si>
  <si>
    <t>в том числе по срокам</t>
  </si>
  <si>
    <t>в 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</si>
  <si>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</si>
  <si>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</si>
  <si>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</si>
  <si>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</si>
  <si>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</si>
  <si>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</si>
  <si>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</si>
  <si>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
по перечислению удержанного налога на доходы физических лиц</t>
  </si>
  <si>
    <t>по оплате страховых взносов на обязательное социальное страхование</t>
  </si>
  <si>
    <t>по оплате налогов, сборов, за исключением страховых взносов на обязательное социальное страхование</t>
  </si>
  <si>
    <t>по возврату в бюджет средств субсидий (грантов в форме субсидий)</t>
  </si>
  <si>
    <t>из них:
в связи с невыполнением государственного (муниципального) задания</t>
  </si>
  <si>
    <t>в связи с недостижением результатов предоставления субсидий (грантов в форме субсидий)</t>
  </si>
  <si>
    <t>в связи с невыполнением условий соглашений, в том числе по софинансированию расходов</t>
  </si>
  <si>
    <t>По оплате товаров, работ, услуг, всего</t>
  </si>
  <si>
    <t>из них:
по публичным договорам</t>
  </si>
  <si>
    <t>По оплате прочих расходов, всего</t>
  </si>
  <si>
    <t>из них:
по  выплатам, связанным с причинением вреда гражданам</t>
  </si>
  <si>
    <t>Сведения о задолженности по ущербу, недостачам, хищениям денежных средств и материальных ценностей</t>
  </si>
  <si>
    <t>Код
строки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</si>
  <si>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</si>
  <si>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</si>
  <si>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</si>
  <si>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 xml:space="preserve">Списано </t>
  </si>
  <si>
    <t>Остаток задолженности по 
возмещению ущерба на конец отчетного периода</t>
  </si>
  <si>
    <t>из него на взыскании в службе судебных приставов</t>
  </si>
  <si>
    <t>в том числе:</t>
  </si>
  <si>
    <t>из них взыскано
 с виновных лиц</t>
  </si>
  <si>
    <t>страховыми организациями</t>
  </si>
  <si>
    <t>из них в связи с прекращением взыскания по исполнительным листам</t>
  </si>
  <si>
    <t xml:space="preserve"> виновные лица установлены</t>
  </si>
  <si>
    <t xml:space="preserve"> виновные лица не установлены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</si>
  <si>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</si>
  <si>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</si>
  <si>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</si>
  <si>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</si>
  <si>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    
возбуждено уголовных дел (находится в следственных органах)</t>
  </si>
  <si>
    <t>0111</t>
  </si>
  <si>
    <t>в связи с выявлением при обработке наличных денег денежных знаков,  имеющих признаки подделки</t>
  </si>
  <si>
    <t>0120</t>
  </si>
  <si>
    <t>в связи с банкротством кредитной организации</t>
  </si>
  <si>
    <t>0130</t>
  </si>
  <si>
    <t>Ущерб имуществу (за исключением 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</si>
  <si>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</si>
  <si>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</si>
  <si>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</si>
  <si>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</si>
  <si>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</si>
  <si>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</si>
  <si>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</si>
  <si>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</si>
  <si>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</si>
  <si>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пени, штрафов, неустойки)</t>
  </si>
  <si>
    <t>0310</t>
  </si>
  <si>
    <t>в связи с невыполнением условий о возврате предоплаты (аванса)</t>
  </si>
  <si>
    <t>0320</t>
  </si>
  <si>
    <t>Всего</t>
  </si>
  <si>
    <t>9000</t>
  </si>
  <si>
    <t xml:space="preserve"> Сведения о численности сотрудников и оплате труда</t>
  </si>
  <si>
    <t>Раздел 1. Сведения о численности сотрудников</t>
  </si>
  <si>
    <t>Группы персонала
 (категория персонала)</t>
  </si>
  <si>
    <t>Штатная численность на начало года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</si>
  <si>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</si>
  <si>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</si>
  <si>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</si>
  <si>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</si>
  <si>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 xml:space="preserve"> вакантных должностей</t>
  </si>
  <si>
    <t>по основному месту работы</t>
  </si>
  <si>
    <t>по внешнему совмести-тельству</t>
  </si>
  <si>
    <t xml:space="preserve"> всего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</si>
  <si>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</si>
  <si>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</si>
  <si>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</t>
  </si>
  <si>
    <t xml:space="preserve">в том числе: 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</si>
  <si>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</si>
  <si>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</si>
  <si>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</si>
  <si>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</si>
  <si>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</si>
  <si>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субсидии на выполнение госудственного (муниципального) задания</t>
  </si>
  <si>
    <t>за счет средств субсидии на иные цели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</si>
  <si>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</si>
  <si>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</si>
  <si>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</si>
  <si>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Российской Федерации и местных бюджетов</t>
  </si>
  <si>
    <t xml:space="preserve"> Код строки</t>
  </si>
  <si>
    <t>ОМС</t>
  </si>
  <si>
    <t>за счет средств от приносящей доход деятельности</t>
  </si>
  <si>
    <t>Основной персонал, всего</t>
  </si>
  <si>
    <t>Вспомогательный персонал, всего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</si>
  <si>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</si>
  <si>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</si>
  <si>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 xml:space="preserve">  Сведения о счетах учреждения, открытых в кредитных организациях</t>
  </si>
  <si>
    <t>на 1 __________ 20 __ г.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</si>
  <si>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</si>
  <si>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</si>
  <si>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</si>
  <si>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</si>
  <si>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>Счета в кредитных организациях в иностранной валюте</t>
  </si>
  <si>
    <t>Итого</t>
  </si>
  <si>
    <t>глава по БК</t>
  </si>
  <si>
    <t>из нее по исполнительным листам</t>
  </si>
  <si>
    <t>Объем просроченной кредиторской задолженности 
на конец отчетного периода</t>
  </si>
  <si>
    <t>Объем просроченной кредиторской задолженности 
на начало года</t>
  </si>
  <si>
    <t>за счет средств гранта в форме субсидии</t>
  </si>
  <si>
    <t>Доход от оказания 
услуг, руб</t>
  </si>
  <si>
    <t>Доходы, 
подлежащие получению 
за отчетный период</t>
  </si>
  <si>
    <t xml:space="preserve">глава по БК </t>
  </si>
  <si>
    <t>Раздел 2. Сведения о работах, выполняемых сверх установленного государственного (муниципального) задания</t>
  </si>
  <si>
    <r>
      <rPr>
        <vertAlign val="superscript"/>
        <sz val="8"/>
        <rFont val="Times New Roman"/>
        <family val="1"/>
        <charset val="204"/>
      </rPr>
      <t xml:space="preserve">3 </t>
    </r>
    <r>
      <rPr>
        <sz val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</si>
  <si>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t>значение</t>
  </si>
  <si>
    <r>
      <t>в абсолютных величинах</t>
    </r>
    <r>
      <rPr>
        <vertAlign val="superscript"/>
        <sz val="10"/>
        <rFont val="Times New Roman"/>
        <family val="1"/>
        <charset val="204"/>
      </rPr>
      <t>4</t>
    </r>
  </si>
  <si>
    <r>
      <t>в процентах</t>
    </r>
    <r>
      <rPr>
        <vertAlign val="superscript"/>
        <sz val="10"/>
        <rFont val="Times New Roman"/>
        <family val="1"/>
        <charset val="204"/>
      </rPr>
      <t>5</t>
    </r>
  </si>
  <si>
    <r>
      <t>Изменение кредиторской 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</si>
  <si>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 xml:space="preserve">6 </t>
    </r>
    <r>
      <rPr>
        <sz val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</si>
  <si>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r>
      <rPr>
        <vertAlign val="superscript"/>
        <sz val="8"/>
        <rFont val="Times New Roman"/>
        <family val="1"/>
        <charset val="204"/>
      </rPr>
      <t xml:space="preserve">4 </t>
    </r>
    <r>
      <rPr>
        <sz val="8"/>
        <rFont val="Times New Roman"/>
        <family val="1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</si>
  <si>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 xml:space="preserve">5 </t>
    </r>
    <r>
      <rPr>
        <sz val="8"/>
        <rFont val="Times New Roman"/>
        <family val="1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</si>
  <si>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всего</t>
    </r>
    <r>
      <rPr>
        <vertAlign val="superscript"/>
        <sz val="10"/>
        <color theme="1"/>
        <rFont val="Times New Roman"/>
        <family val="1"/>
        <charset val="204"/>
      </rPr>
      <t>7</t>
    </r>
  </si>
  <si>
    <r>
      <rPr>
        <vertAlign val="superscript"/>
        <sz val="8"/>
        <color theme="1"/>
        <rFont val="Times New Roman"/>
        <family val="1"/>
        <charset val="204"/>
      </rPr>
      <t>7</t>
    </r>
    <r>
      <rPr>
        <sz val="8"/>
        <color theme="1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</si>
  <si>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по внутреннему совмести-тельству
(по совмещению должностей)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</si>
  <si>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rPr>
        <vertAlign val="superscript"/>
        <sz val="8"/>
        <color theme="1"/>
        <rFont val="Times New Roman"/>
        <family val="1"/>
        <charset val="204"/>
      </rPr>
      <t>8</t>
    </r>
    <r>
      <rPr>
        <sz val="8"/>
        <color theme="1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</si>
  <si>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color theme="1"/>
        <rFont val="Times New Roman"/>
        <family val="1"/>
        <charset val="204"/>
      </rPr>
      <t>12</t>
    </r>
    <r>
      <rPr>
        <sz val="8"/>
        <color theme="1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</si>
  <si>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color theme="1"/>
        <rFont val="Times New Roman"/>
        <family val="1"/>
        <charset val="204"/>
      </rPr>
      <t>13</t>
    </r>
    <r>
      <rPr>
        <sz val="8"/>
        <color theme="1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</si>
  <si>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По договорам гражданско-правового характера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</si>
  <si>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сотрудники учреждения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</si>
  <si>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физические лица, не являющиеся сотрудниками учреждения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</si>
  <si>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Основной персонал, всего</t>
    </r>
    <r>
      <rPr>
        <vertAlign val="superscript"/>
        <sz val="10"/>
        <color theme="1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</si>
  <si>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
</t>
    </r>
  </si>
  <si>
    <r>
      <t>Вспомогательный персонал, всего</t>
    </r>
    <r>
      <rPr>
        <vertAlign val="superscript"/>
        <sz val="10"/>
        <color theme="1"/>
        <rFont val="Times New Roman"/>
        <family val="1"/>
        <charset val="204"/>
      </rPr>
      <t>14</t>
    </r>
  </si>
  <si>
    <r>
      <t>Административно-управленческий персонал, всего</t>
    </r>
    <r>
      <rPr>
        <vertAlign val="superscript"/>
        <sz val="10"/>
        <color theme="1"/>
        <rFont val="Times New Roman"/>
        <family val="1"/>
        <charset val="204"/>
      </rPr>
      <t>15</t>
    </r>
  </si>
  <si>
    <r>
      <rPr>
        <vertAlign val="superscript"/>
        <sz val="8"/>
        <color theme="1"/>
        <rFont val="Times New Roman"/>
        <family val="1"/>
        <charset val="204"/>
      </rPr>
      <t>14</t>
    </r>
    <r>
      <rPr>
        <sz val="8"/>
        <color theme="1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</si>
  <si>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color theme="1"/>
        <rFont val="Times New Roman"/>
        <family val="1"/>
        <charset val="204"/>
      </rPr>
      <t>15</t>
    </r>
    <r>
      <rPr>
        <sz val="8"/>
        <color theme="1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 учреждения.</t>
    </r>
  </si>
  <si>
    <r>
      <t>Аналитическое распределение оплаты труда сотрудников по источникам финансового обеспечения, руб</t>
    </r>
    <r>
      <rPr>
        <vertAlign val="superscript"/>
        <sz val="10"/>
        <color theme="1"/>
        <rFont val="Times New Roman"/>
        <family val="1"/>
        <charset val="204"/>
      </rPr>
      <t>17</t>
    </r>
  </si>
  <si>
    <r>
      <rPr>
        <vertAlign val="superscript"/>
        <sz val="8"/>
        <color theme="1"/>
        <rFont val="Times New Roman"/>
        <family val="1"/>
        <charset val="204"/>
      </rPr>
      <t>17</t>
    </r>
    <r>
      <rPr>
        <sz val="8"/>
        <color theme="1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</si>
  <si>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ОМС</t>
    </r>
    <r>
      <rPr>
        <vertAlign val="superscript"/>
        <sz val="10"/>
        <color theme="1"/>
        <rFont val="Times New Roman"/>
        <family val="1"/>
        <charset val="204"/>
      </rPr>
      <t>18</t>
    </r>
  </si>
  <si>
    <r>
      <t>за счет 
средств от приносящей доход деятельности</t>
    </r>
    <r>
      <rPr>
        <vertAlign val="superscript"/>
        <sz val="10"/>
        <color theme="1"/>
        <rFont val="Times New Roman"/>
        <family val="1"/>
        <charset val="204"/>
      </rPr>
      <t>19</t>
    </r>
  </si>
  <si>
    <r>
      <t>Основной персонал, всего</t>
    </r>
    <r>
      <rPr>
        <vertAlign val="superscript"/>
        <sz val="10"/>
        <color theme="1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</si>
  <si>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color theme="1"/>
        <rFont val="Times New Roman"/>
        <family val="1"/>
        <charset val="204"/>
      </rPr>
      <t>21</t>
    </r>
  </si>
  <si>
    <r>
      <t>Административно-управленческий персонал, всего</t>
    </r>
    <r>
      <rPr>
        <vertAlign val="superscript"/>
        <sz val="10"/>
        <color theme="1"/>
        <rFont val="Times New Roman"/>
        <family val="1"/>
        <charset val="204"/>
      </rPr>
      <t>22</t>
    </r>
  </si>
  <si>
    <r>
      <rPr>
        <vertAlign val="superscript"/>
        <sz val="8"/>
        <color theme="1"/>
        <rFont val="Times New Roman"/>
        <family val="1"/>
        <charset val="204"/>
      </rPr>
      <t>21</t>
    </r>
    <r>
      <rPr>
        <sz val="8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</si>
  <si>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color theme="1"/>
        <rFont val="Times New Roman"/>
        <family val="1"/>
        <charset val="204"/>
      </rPr>
      <t>22</t>
    </r>
    <r>
      <rPr>
        <sz val="8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 учреждения.</t>
    </r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</si>
  <si>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</si>
  <si>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r>
      <t>Остаток средств 
на счете на начало года</t>
    </r>
    <r>
      <rPr>
        <vertAlign val="superscript"/>
        <sz val="10"/>
        <rFont val="Times New Roman"/>
        <family val="1"/>
        <charset val="204"/>
      </rPr>
      <t>24</t>
    </r>
  </si>
  <si>
    <r>
      <t>Остаток средств 
на счете на конец отчетного периода</t>
    </r>
    <r>
      <rPr>
        <vertAlign val="superscript"/>
        <sz val="10"/>
        <rFont val="Times New Roman"/>
        <family val="1"/>
        <charset val="204"/>
      </rPr>
      <t>24</t>
    </r>
  </si>
  <si>
    <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</si>
  <si>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</si>
  <si>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</si>
  <si>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</si>
  <si>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</si>
  <si>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</si>
  <si>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</si>
  <si>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</si>
  <si>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«___»_________ 20____ г.</t>
  </si>
  <si>
    <t>Руководитель 
(уполномоченное лицо) 
Учреждения</t>
  </si>
  <si>
    <t>Справочно: реквизиты акта, которым установлена цена (тариф)</t>
  </si>
  <si>
    <t>код по ОКЕИ</t>
  </si>
  <si>
    <t>Руководитель 
(уполномоченное лицо) Учреждения</t>
  </si>
  <si>
    <r>
      <t>из них:</t>
    </r>
    <r>
      <rPr>
        <vertAlign val="superscript"/>
        <sz val="10"/>
        <color theme="1"/>
        <rFont val="Times New Roman"/>
        <family val="1"/>
        <charset val="204"/>
      </rPr>
      <t>13</t>
    </r>
  </si>
  <si>
    <t>Административно-управленческий персонал, всего</t>
  </si>
  <si>
    <t>из них
по решению суда</t>
  </si>
  <si>
    <r>
      <rPr>
        <vertAlign val="superscript"/>
        <sz val="8"/>
        <color theme="1"/>
        <rFont val="Times New Roman"/>
        <family val="1"/>
        <charset val="204"/>
      </rPr>
      <t>9</t>
    </r>
    <r>
      <rPr>
        <sz val="8"/>
        <color theme="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</si>
  <si>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color theme="1"/>
        <rFont val="Times New Roman"/>
        <family val="1"/>
        <charset val="204"/>
      </rPr>
      <t>10</t>
    </r>
    <r>
      <rPr>
        <sz val="8"/>
        <color theme="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</si>
  <si>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color theme="1"/>
        <rFont val="Times New Roman"/>
        <family val="1"/>
        <charset val="204"/>
      </rPr>
      <t>11</t>
    </r>
    <r>
      <rPr>
        <sz val="8"/>
        <color theme="1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</si>
  <si>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Начислено по договорам гражданско-правового характера, руб</t>
    </r>
    <r>
      <rPr>
        <vertAlign val="superscript"/>
        <sz val="10"/>
        <color theme="1"/>
        <rFont val="Times New Roman"/>
        <family val="1"/>
        <charset val="204"/>
      </rPr>
      <t>16</t>
    </r>
  </si>
  <si>
    <r>
      <rPr>
        <vertAlign val="superscript"/>
        <sz val="8"/>
        <color theme="1"/>
        <rFont val="Times New Roman"/>
        <family val="1"/>
        <charset val="204"/>
      </rPr>
      <t>16</t>
    </r>
    <r>
      <rPr>
        <sz val="8"/>
        <color theme="1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</si>
  <si>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color theme="1"/>
        <rFont val="Times New Roman"/>
        <family val="1"/>
        <charset val="204"/>
      </rPr>
      <t>18</t>
    </r>
    <r>
      <rPr>
        <sz val="8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</si>
  <si>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color theme="1"/>
        <rFont val="Times New Roman"/>
        <family val="1"/>
        <charset val="204"/>
      </rPr>
      <t>19</t>
    </r>
    <r>
      <rPr>
        <sz val="8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</si>
  <si>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color theme="1"/>
        <rFont val="Times New Roman"/>
        <family val="1"/>
        <charset val="204"/>
      </rPr>
      <t>20</t>
    </r>
    <r>
      <rPr>
        <sz val="8"/>
        <color theme="1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</si>
  <si>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t>за счет средств субсидии на выполнение государственного (муниципального) задания</t>
  </si>
  <si>
    <t>Объем произведенной продукции</t>
  </si>
  <si>
    <t xml:space="preserve">Сведения об оказываемых услугах, выполняемых работах
сверх установленного государственного (муниципального) задания, а также выпускаемой продукции </t>
  </si>
  <si>
    <t>Раздел 3. Сведения о производимой продукции</t>
  </si>
  <si>
    <r>
      <t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1"/>
        <rFont val="Times New Roman"/>
        <family val="1"/>
        <charset val="204"/>
      </rPr>
      <t>1</t>
    </r>
  </si>
  <si>
    <t>Раздел 1. Сведения об услугах, оказываемых сверх установленного государственного (муниципального) задания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</si>
  <si>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</si>
  <si>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t>на 1 _______________ 20___ г.</t>
  </si>
  <si>
    <t>в связи с нанесением ущерба техническому состоянию объекта</t>
  </si>
  <si>
    <t>Средняя численность сотрудников за отчетный период</t>
  </si>
  <si>
    <t>за счет средств гранта в форме субсидии, 
в том числе:</t>
  </si>
  <si>
    <t>за счет средств 
от приносящей доход деятельности</t>
  </si>
  <si>
    <t>Приложение
к Общим требованиям к порядку 
составления и утверждения отчета о результатах деятельности 
государственного (муниципального) учреждения и об использовании 
закрепленного за ним государственного (муниципального) имущества, 
утвержденным приказом Министерства финансов Российской Федерации
от 2 ноября 2021 г. № 171н
(рекомендуемый образец)</t>
  </si>
  <si>
    <t>Цветовой код (для информации):</t>
  </si>
  <si>
    <t>Значения, наследуемые из разделов, подразделов формы или других электронных формуляров либо автоматически формируемые на основании справочников при выборе значений других показателей формы</t>
  </si>
  <si>
    <t>Значения выбираются из справочника</t>
  </si>
  <si>
    <t>Ввод текстового или цифрового значения вручную</t>
  </si>
  <si>
    <t>Значение рассчитывается автоматически по формуле</t>
  </si>
  <si>
    <t>=гр.6 таблицы 1 * гр.8</t>
  </si>
  <si>
    <t>=стр.1000+стр.2000+стр.3000+…</t>
  </si>
  <si>
    <t>=гр.1 таблицы 1</t>
  </si>
  <si>
    <r>
      <rPr>
        <vertAlign val="superscript"/>
        <sz val="8"/>
        <color theme="1"/>
        <rFont val="Times New Roman"/>
        <family val="1"/>
        <charset val="204"/>
      </rPr>
      <t xml:space="preserve">26 </t>
    </r>
    <r>
      <rPr>
        <sz val="8"/>
        <color theme="1"/>
        <rFont val="Times New Roman"/>
        <family val="1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</si>
  <si>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color theme="1"/>
        <rFont val="Times New Roman"/>
        <family val="1"/>
        <charset val="204"/>
      </rPr>
      <t xml:space="preserve">25 </t>
    </r>
    <r>
      <rPr>
        <sz val="8"/>
        <color theme="1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</si>
  <si>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t xml:space="preserve">в том числе:
</t>
  </si>
  <si>
    <r>
      <t>Иные объекты, включая точечные</t>
    </r>
    <r>
      <rPr>
        <sz val="10"/>
        <color theme="1"/>
        <rFont val="Times New Roman"/>
        <family val="1"/>
        <charset val="204"/>
      </rPr>
      <t xml:space="preserve">, всего </t>
    </r>
  </si>
  <si>
    <t>Скважины, иные аналогичные объекты, всего</t>
  </si>
  <si>
    <t>Резервуары, емкости, иные аналогичные объекты, всего</t>
  </si>
  <si>
    <r>
      <t>Линейные объекты</t>
    </r>
    <r>
      <rPr>
        <vertAlign val="superscript"/>
        <sz val="10"/>
        <color theme="1"/>
        <rFont val="Times New Roman"/>
        <family val="1"/>
        <charset val="204"/>
      </rPr>
      <t>26</t>
    </r>
    <r>
      <rPr>
        <sz val="10"/>
        <color theme="1"/>
        <rFont val="Times New Roman"/>
        <family val="1"/>
        <charset val="204"/>
      </rPr>
      <t>, всего</t>
    </r>
  </si>
  <si>
    <r>
      <t>Площадные объекты</t>
    </r>
    <r>
      <rPr>
        <vertAlign val="superscript"/>
        <sz val="10"/>
        <color theme="1"/>
        <rFont val="Times New Roman"/>
        <family val="1"/>
        <charset val="204"/>
      </rPr>
      <t>25</t>
    </r>
    <r>
      <rPr>
        <sz val="10"/>
        <color theme="1"/>
        <rFont val="Times New Roman"/>
        <family val="1"/>
        <charset val="204"/>
      </rPr>
      <t>, всего</t>
    </r>
  </si>
  <si>
    <t>за плату сверх государственного (муниципального) задания</t>
  </si>
  <si>
    <t>в рамках государственного (муниципального) задания</t>
  </si>
  <si>
    <t>без оформления права пользования (с почасовой оплатой)</t>
  </si>
  <si>
    <t xml:space="preserve"> на основании договоров безвозмездного пользования</t>
  </si>
  <si>
    <t>на основании договоров аренды</t>
  </si>
  <si>
    <t>для иных целей</t>
  </si>
  <si>
    <t xml:space="preserve">для осуществления основной деятельности </t>
  </si>
  <si>
    <t>код 
по ОКЕИ</t>
  </si>
  <si>
    <t>Передано во временное пользование сторонним организациям (индивидуальным предпринимателям)</t>
  </si>
  <si>
    <t>Используется учреждением</t>
  </si>
  <si>
    <t>Единица измерения</t>
  </si>
  <si>
    <t>Год постройки</t>
  </si>
  <si>
    <t>Код по ОКТМО</t>
  </si>
  <si>
    <t>Кадастровый номер</t>
  </si>
  <si>
    <t>Адрес</t>
  </si>
  <si>
    <t xml:space="preserve">Наименование объекта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</si>
  <si>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</si>
  <si>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</si>
  <si>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 xml:space="preserve">Не используется </t>
  </si>
  <si>
    <t>Фактические расходы на содержание объекта недвижимого имущества (руб в год)</t>
  </si>
  <si>
    <t>из них:</t>
  </si>
  <si>
    <t>проводится капитальный ремонт и/или реконструкция</t>
  </si>
  <si>
    <t xml:space="preserve"> 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</si>
  <si>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</si>
  <si>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</si>
  <si>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</si>
  <si>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</si>
  <si>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</si>
  <si>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Сведения о земельных участках,
предоставленных на праве постоянного (бессрочного) пользования</t>
  </si>
  <si>
    <t>Кадастро-вый номер</t>
  </si>
  <si>
    <t xml:space="preserve">Единица измерения 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</si>
  <si>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</si>
  <si>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</si>
  <si>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
(руб в год)</t>
  </si>
  <si>
    <t>наимено-
вание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</si>
  <si>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</si>
  <si>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</si>
  <si>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</si>
  <si>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
на землю</t>
  </si>
  <si>
    <t>в рамках 
государственного (муниципального) задания</t>
  </si>
  <si>
    <t>без оформления права пользования</t>
  </si>
  <si>
    <t>из них возмещается пользователями имущества</t>
  </si>
  <si>
    <t>1000</t>
  </si>
  <si>
    <t>1001</t>
  </si>
  <si>
    <t>Сведения о недвижимом имуществе, используемом по договору аренды</t>
  </si>
  <si>
    <t xml:space="preserve">по ОКТМО 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</si>
  <si>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</si>
  <si>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</si>
  <si>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</si>
  <si>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</si>
  <si>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</si>
  <si>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</si>
  <si>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</si>
  <si>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</si>
  <si>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
по 
КИСЭ</t>
  </si>
  <si>
    <t>начала</t>
  </si>
  <si>
    <t>окончания</t>
  </si>
  <si>
    <t>за единицу меры (руб/мес)</t>
  </si>
  <si>
    <t>за объект 
(руб/год)</t>
  </si>
  <si>
    <r>
      <t>для осуществления  основной деятельности</t>
    </r>
    <r>
      <rPr>
        <vertAlign val="superscript"/>
        <sz val="10"/>
        <color theme="1"/>
        <rFont val="Times New Roman"/>
        <family val="1"/>
        <charset val="204"/>
      </rPr>
      <t>27</t>
    </r>
  </si>
  <si>
    <r>
      <t>для осуществления  иной деятельности</t>
    </r>
    <r>
      <rPr>
        <vertAlign val="superscript"/>
        <sz val="10"/>
        <color theme="1"/>
        <rFont val="Times New Roman"/>
        <family val="1"/>
        <charset val="204"/>
      </rPr>
      <t>28</t>
    </r>
  </si>
  <si>
    <t>Резервуары,емкости,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</si>
  <si>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</si>
  <si>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 xml:space="preserve">Количество арендуемого имущества
</t>
  </si>
  <si>
    <t>Длительность использования (час)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</si>
  <si>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</si>
  <si>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</si>
  <si>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за единицу меры (руб/час)</t>
  </si>
  <si>
    <t>за объект 
(руб/час)</t>
  </si>
  <si>
    <t>всего за год
(руб)</t>
  </si>
  <si>
    <r>
      <rPr>
        <vertAlign val="superscript"/>
        <sz val="8"/>
        <color theme="1"/>
        <rFont val="Times New Roman"/>
        <family val="1"/>
        <charset val="204"/>
      </rPr>
      <t>27</t>
    </r>
    <r>
      <rPr>
        <sz val="8"/>
        <color theme="1"/>
        <rFont val="Times New Roman"/>
        <family val="1"/>
        <charset val="204"/>
      </rPr>
      <t xml:space="preserve">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</si>
  <si>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color theme="1"/>
        <rFont val="Times New Roman"/>
        <family val="1"/>
        <charset val="204"/>
      </rPr>
      <t>28</t>
    </r>
    <r>
      <rPr>
        <sz val="8"/>
        <color theme="1"/>
        <rFont val="Times New Roman"/>
        <family val="1"/>
        <charset val="204"/>
      </rPr>
      <t xml:space="preserve">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 </t>
    </r>
  </si>
  <si>
    <t>Сведения о недвижимом имуществе, используемом по договору безвозмездного пользования (договору ссуды)</t>
  </si>
  <si>
    <t xml:space="preserve">Количество имущества
</t>
  </si>
  <si>
    <t>Ссудодатель</t>
  </si>
  <si>
    <t>Фактические расходы на содержание объекта недвижимого имущества 
(руб/год)</t>
  </si>
  <si>
    <t>Обоснование заключения договора ссуды</t>
  </si>
  <si>
    <t>код 
по КИСЭ</t>
  </si>
  <si>
    <t xml:space="preserve">Иные объекты, включая точечные, всего </t>
  </si>
  <si>
    <t>Всего:</t>
  </si>
  <si>
    <t>Сведения об особо ценном движимом имуществе (за исключением транспортных средств)</t>
  </si>
  <si>
    <t xml:space="preserve">Раздел 1. Сведения о наличии, состоянии и использовании особо ценного движимого имущества 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</si>
  <si>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</si>
  <si>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</si>
  <si>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</si>
  <si>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</si>
  <si>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</si>
  <si>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</si>
  <si>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</si>
  <si>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</si>
  <si>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</si>
  <si>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</si>
  <si>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</si>
  <si>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</si>
  <si>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</si>
  <si>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</si>
  <si>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</si>
  <si>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</si>
  <si>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</si>
  <si>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</si>
  <si>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</si>
  <si>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</si>
  <si>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</si>
  <si>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</si>
  <si>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</si>
  <si>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</si>
  <si>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
ед</t>
  </si>
  <si>
    <t>балансовая стоимость, 
руб</t>
  </si>
  <si>
    <t>балансовая стоимость, руб</t>
  </si>
  <si>
    <r>
      <rPr>
        <vertAlign val="superscript"/>
        <sz val="8"/>
        <rFont val="Times New Roman"/>
        <family val="1"/>
        <charset val="204"/>
      </rPr>
      <t xml:space="preserve">29 </t>
    </r>
    <r>
      <rPr>
        <sz val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</si>
  <si>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</si>
  <si>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 xml:space="preserve">в том числе с оставшимся сроком полезного использования 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</si>
  <si>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</si>
  <si>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</si>
  <si>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</si>
  <si>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</si>
  <si>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</si>
  <si>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</si>
  <si>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</si>
  <si>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</si>
  <si>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</si>
  <si>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</si>
  <si>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</si>
  <si>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Приложение № 2 
к изменениям, которые вносятся в Общие требования 
к порядку составления и утверждения отчета о результатах 
деятельности государственного (муниципального) учреждения 
и об использовании закрепленного за ним государственного 
(муниципального) имущества, утвержденным приказом Министерства 
финансов Российской Федерации от 2 ноября 2021 г. № 171н, 
утвержденным приказом Министерства финансов Российской Федерации 
от «____» _____________ 2022 г. № ______</t>
  </si>
  <si>
    <t xml:space="preserve">Сведения об имуществе, за исключением земельных участков, переданном в аренду  </t>
  </si>
  <si>
    <t>Орган, осуществляющий 
функции и полномочия учредителя</t>
  </si>
  <si>
    <r>
      <t>Адрес</t>
    </r>
    <r>
      <rPr>
        <vertAlign val="superscript"/>
        <sz val="10"/>
        <color theme="1"/>
        <rFont val="Times New Roman"/>
        <family val="1"/>
        <charset val="204"/>
      </rPr>
      <t>33</t>
    </r>
  </si>
  <si>
    <r>
      <t>Вид объекта</t>
    </r>
    <r>
      <rPr>
        <vertAlign val="superscript"/>
        <sz val="10"/>
        <rFont val="Times New Roman"/>
        <family val="1"/>
        <charset val="204"/>
      </rPr>
      <t>34</t>
    </r>
  </si>
  <si>
    <t>Объем переданого имущества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</si>
  <si>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</si>
  <si>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</si>
  <si>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</si>
  <si>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rPr>
        <vertAlign val="superscript"/>
        <sz val="8"/>
        <color theme="1"/>
        <rFont val="Times New Roman"/>
        <family val="1"/>
        <charset val="204"/>
      </rPr>
      <t xml:space="preserve">33 </t>
    </r>
    <r>
      <rPr>
        <sz val="8"/>
        <color theme="1"/>
        <rFont val="Times New Roman"/>
        <family val="1"/>
        <charset val="204"/>
      </rPr>
      <t>Заполняется в отношении недвижимого имущества.</t>
    </r>
  </si>
  <si>
    <r>
      <rPr>
        <vertAlign val="superscript"/>
        <sz val="8"/>
        <color theme="1"/>
        <rFont val="Times New Roman"/>
        <family val="1"/>
        <charset val="204"/>
      </rPr>
      <t>34</t>
    </r>
    <r>
      <rPr>
        <sz val="8"/>
        <color theme="1"/>
        <rFont val="Times New Roman"/>
        <family val="1"/>
        <charset val="204"/>
      </rPr>
      <t xml:space="preserve"> 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</si>
  <si>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rPr>
        <vertAlign val="superscript"/>
        <sz val="8"/>
        <color theme="1"/>
        <rFont val="Times New Roman"/>
        <family val="1"/>
        <charset val="204"/>
      </rPr>
      <t>35</t>
    </r>
    <r>
      <rPr>
        <sz val="8"/>
        <color theme="1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</si>
  <si>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rPr>
        <vertAlign val="superscript"/>
        <sz val="8"/>
        <color theme="1"/>
        <rFont val="Times New Roman"/>
        <family val="1"/>
        <charset val="204"/>
      </rPr>
      <t>36</t>
    </r>
    <r>
      <rPr>
        <sz val="8"/>
        <color theme="1"/>
        <rFont val="Times New Roman"/>
        <family val="1"/>
        <charset val="204"/>
      </rPr>
      <t xml:space="preserve"> В случае указания в графе 8 значения  «18 - иное», указывается направление использования переданного в аренду имущества.</t>
    </r>
  </si>
  <si>
    <t>Раздел 2. Сведения о расходах на содержание особо ценного движимого имущества</t>
  </si>
  <si>
    <t>Всего
 за отчетный период</t>
  </si>
  <si>
    <t>Расходы на содержание особо ценного движимого имущества</t>
  </si>
  <si>
    <t xml:space="preserve"> 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</si>
  <si>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</si>
  <si>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</si>
  <si>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</si>
  <si>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 xml:space="preserve">иные расходы 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</si>
  <si>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</si>
  <si>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</si>
  <si>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</si>
  <si>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</si>
  <si>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техобслуживание сторонними организациями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</si>
  <si>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</si>
  <si>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</si>
  <si>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</si>
  <si>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 xml:space="preserve"> в том числе:</t>
  </si>
  <si>
    <t xml:space="preserve"> в оперативном управлении учреждения</t>
  </si>
  <si>
    <t>по договорам аренды</t>
  </si>
  <si>
    <t xml:space="preserve"> 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</si>
  <si>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</si>
  <si>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</si>
  <si>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</si>
  <si>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</si>
  <si>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10"/>
        <color theme="1"/>
        <rFont val="Times New Roman"/>
        <family val="1"/>
        <charset val="204"/>
      </rPr>
      <t>30</t>
    </r>
    <r>
      <rPr>
        <sz val="10"/>
        <color theme="1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</si>
  <si>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</si>
  <si>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</si>
  <si>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</si>
  <si>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</si>
  <si>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</si>
  <si>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</si>
  <si>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</si>
  <si>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</si>
  <si>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</si>
  <si>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</si>
  <si>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</si>
  <si>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</si>
  <si>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</si>
  <si>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</si>
  <si>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</si>
  <si>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</si>
  <si>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самолеты, всего</t>
  </si>
  <si>
    <r>
      <t>в том числе:</t>
    </r>
    <r>
      <rPr>
        <vertAlign val="superscript"/>
        <sz val="10"/>
        <color theme="1"/>
        <rFont val="Times New Roman"/>
        <family val="1"/>
        <charset val="204"/>
      </rPr>
      <t>30</t>
    </r>
    <r>
      <rPr>
        <sz val="10"/>
        <color theme="1"/>
        <rFont val="Times New Roman"/>
        <family val="1"/>
        <charset val="204"/>
      </rPr>
      <t xml:space="preserve">
самолеты пассажирские</t>
    </r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</si>
  <si>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</si>
  <si>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</si>
  <si>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</si>
  <si>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</si>
  <si>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</si>
  <si>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r>
      <t>в том числе:</t>
    </r>
    <r>
      <rPr>
        <vertAlign val="superscript"/>
        <sz val="10"/>
        <color theme="1"/>
        <rFont val="Times New Roman"/>
        <family val="1"/>
        <charset val="204"/>
      </rPr>
      <t>30</t>
    </r>
    <r>
      <rPr>
        <sz val="10"/>
        <color theme="1"/>
        <rFont val="Times New Roman"/>
        <family val="1"/>
        <charset val="204"/>
      </rPr>
      <t xml:space="preserve">
вертолеты пассажирские</t>
    </r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</si>
  <si>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</si>
  <si>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</si>
  <si>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</si>
  <si>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</si>
  <si>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 двигателей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</si>
  <si>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</si>
  <si>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</si>
  <si>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</si>
  <si>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</si>
  <si>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</si>
  <si>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</si>
  <si>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</si>
  <si>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</si>
  <si>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</si>
  <si>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</si>
  <si>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r>
      <rPr>
        <vertAlign val="superscript"/>
        <sz val="8"/>
        <color theme="1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</si>
  <si>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</si>
  <si>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проводится капитальный ремонт и/или 
реконструкция</t>
  </si>
  <si>
    <t xml:space="preserve"> в связи с аварийным состоянием (требуется ремонт)</t>
  </si>
  <si>
    <r>
      <t xml:space="preserve"> в связи с аварийным состоянием 
(подлежит списанию)</t>
    </r>
    <r>
      <rPr>
        <vertAlign val="superscript"/>
        <sz val="10"/>
        <color theme="1"/>
        <rFont val="Times New Roman"/>
        <family val="1"/>
        <charset val="204"/>
      </rPr>
      <t>31</t>
    </r>
  </si>
  <si>
    <t>излишнее имущество (подлежит передаче в казну РФ)</t>
  </si>
  <si>
    <t>средней стоимостью от 3 миллионов до 5 миллионов рублей включительно, с года выпуска которыхпрошло не более 3 лет;</t>
  </si>
  <si>
    <r>
      <rPr>
        <vertAlign val="superscript"/>
        <sz val="8"/>
        <rFont val="Times New Roman"/>
        <family val="1"/>
        <charset val="204"/>
      </rPr>
      <t xml:space="preserve">31 </t>
    </r>
    <r>
      <rPr>
        <sz val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</si>
  <si>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</si>
  <si>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</si>
  <si>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 xml:space="preserve">Транспортные средства, используемые в общехозяйственных целях </t>
  </si>
  <si>
    <t>в целях обсуживания административно-управленческого персонала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</si>
  <si>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</si>
  <si>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t xml:space="preserve"> в оперативном управлении учреждения, ед.</t>
  </si>
  <si>
    <t xml:space="preserve"> по договорам аренды, ед.</t>
  </si>
  <si>
    <t xml:space="preserve"> по договорам  безвозмездного пользования, ед.</t>
  </si>
  <si>
    <r>
      <t>в том числе:</t>
    </r>
    <r>
      <rPr>
        <vertAlign val="superscript"/>
        <sz val="8"/>
        <color theme="1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</si>
  <si>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t>тракторы самоходные, комбайны</t>
  </si>
  <si>
    <r>
      <t>в том числе:</t>
    </r>
    <r>
      <rPr>
        <vertAlign val="superscript"/>
        <sz val="8"/>
        <color theme="1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</si>
  <si>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8"/>
        <color theme="1"/>
        <rFont val="Times New Roman"/>
        <family val="1"/>
        <charset val="204"/>
      </rPr>
      <t>30</t>
    </r>
    <r>
      <rPr>
        <sz val="8"/>
        <color theme="1"/>
        <rFont val="Times New Roman"/>
        <family val="1"/>
        <charset val="204"/>
      </rPr>
      <t xml:space="preserve">
вертолеты пассажирские</t>
    </r>
  </si>
  <si>
    <r>
      <rPr>
        <vertAlign val="superscript"/>
        <sz val="8"/>
        <rFont val="Times New Roman"/>
        <family val="1"/>
        <charset val="204"/>
      </rPr>
      <t xml:space="preserve">32 </t>
    </r>
    <r>
      <rPr>
        <sz val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</si>
  <si>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</si>
  <si>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</si>
  <si>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
 за отчетный период</t>
  </si>
  <si>
    <t xml:space="preserve"> на обсуживание транспортных средств</t>
  </si>
  <si>
    <t>содержание гаражей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</si>
  <si>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</si>
  <si>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</si>
  <si>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</si>
  <si>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</si>
  <si>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</si>
  <si>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аренда 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</si>
  <si>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</si>
  <si>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</si>
  <si>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</si>
  <si>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 xml:space="preserve">Учреждение                                                                          </t>
  </si>
  <si>
    <t xml:space="preserve">Орган, осуществляющий 
функции и полномочия учредителя                                               </t>
  </si>
  <si>
    <t xml:space="preserve">Глава по БК </t>
  </si>
  <si>
    <t>Периодичность:  годовая</t>
  </si>
  <si>
    <t xml:space="preserve">Единица измерения: руб. </t>
  </si>
  <si>
    <t xml:space="preserve">по ОКЕИ </t>
  </si>
  <si>
    <t>Раздел 1. Сведения о поступлениях учреждения</t>
  </si>
  <si>
    <t>Код 
строки</t>
  </si>
  <si>
    <t>Сумма поступлений</t>
  </si>
  <si>
    <t>Изменение, %</t>
  </si>
  <si>
    <t>Доля в общей сумме поступлений, %</t>
  </si>
  <si>
    <t>2</t>
  </si>
  <si>
    <t>3</t>
  </si>
  <si>
    <t>4</t>
  </si>
  <si>
    <t>5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</si>
  <si>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</si>
  <si>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</si>
  <si>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</si>
  <si>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</si>
  <si>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</si>
  <si>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</si>
  <si>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</si>
  <si>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</si>
  <si>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</si>
  <si>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</si>
  <si>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</si>
  <si>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</si>
  <si>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</si>
  <si>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</si>
  <si>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 
доходы в виде платы за оказание услуг (выполнение работ) в рамках установленного государственного задания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</si>
  <si>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</si>
  <si>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</si>
  <si>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</si>
  <si>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</si>
  <si>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возмещение расходов, понесенных в связи с эксплуатацией имущества, находящегося в оперативном управлении учреждения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</si>
  <si>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</si>
  <si>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Доходы от собственности, всего</t>
  </si>
  <si>
    <t>0900</t>
  </si>
  <si>
    <t>в том числе:
доходы в виде арендной либо иной платы за передачу в возмездное пользование государственного имущества</t>
  </si>
  <si>
    <t>доходы от распоряжения правами на результаты интеллектуальной деятельности и средствами 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</si>
  <si>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</si>
  <si>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</si>
  <si>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</si>
  <si>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</si>
  <si>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</si>
  <si>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 учреждения</t>
  </si>
  <si>
    <t>Поступления доходов от штрафов, пеней, неустойки, возмещения ущерба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</si>
  <si>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</si>
  <si>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</si>
  <si>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</si>
  <si>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</si>
  <si>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 xml:space="preserve">Итого 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</si>
  <si>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</si>
  <si>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</si>
  <si>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</si>
  <si>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</si>
  <si>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в отчетном  финансовом году</t>
  </si>
  <si>
    <t>из нее срок оплаты наступает в:</t>
  </si>
  <si>
    <t>1 квартале, всего</t>
  </si>
  <si>
    <t>из нее:
в январе</t>
  </si>
  <si>
    <t xml:space="preserve"> 2 квартале </t>
  </si>
  <si>
    <t xml:space="preserve">3 квартале </t>
  </si>
  <si>
    <t xml:space="preserve">4 квартале 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</si>
  <si>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</si>
  <si>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</si>
  <si>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</si>
  <si>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 поступившим расчетным документам</t>
  </si>
  <si>
    <t>иные</t>
  </si>
  <si>
    <t>из них:
в связи с невыполнением государственного задания</t>
  </si>
  <si>
    <t>из них:
по выплатам, связанным с причинением вреда гражданам</t>
  </si>
  <si>
    <t>Раздел 2.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</si>
  <si>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</si>
  <si>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</si>
  <si>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</si>
  <si>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</si>
  <si>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</si>
  <si>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доля в общей сумме выплат, отраженных в графе 3,
 %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</si>
  <si>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</si>
  <si>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</si>
  <si>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</si>
  <si>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</si>
  <si>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</si>
  <si>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</si>
  <si>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</si>
  <si>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</si>
  <si>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</si>
  <si>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</si>
  <si>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</si>
  <si>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</si>
  <si>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</si>
  <si>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</si>
  <si>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</si>
  <si>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</si>
  <si>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</si>
  <si>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</si>
  <si>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</si>
  <si>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</si>
  <si>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</si>
  <si>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</si>
  <si>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</si>
  <si>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</si>
  <si>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</si>
  <si>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основные средства</t>
  </si>
  <si>
    <t>нематериальные активы</t>
  </si>
  <si>
    <t>непроизведенные активы</t>
  </si>
  <si>
    <t>материальные запасы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</si>
  <si>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</si>
  <si>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</si>
  <si>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</si>
  <si>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</si>
  <si>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</si>
  <si>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налог на добавленную стоимость</t>
  </si>
  <si>
    <t>налог на имущество организаций</t>
  </si>
  <si>
    <t>земельный налог</t>
  </si>
  <si>
    <t>транспортный налог</t>
  </si>
  <si>
    <t>водный налог</t>
  </si>
  <si>
    <t>государственные пошлины</t>
  </si>
  <si>
    <t>прочие налоги, сборы, платежи в бюджет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</si>
  <si>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</si>
  <si>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</si>
  <si>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</si>
  <si>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</si>
  <si>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</si>
  <si>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</si>
  <si>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r>
      <t>возмещается пользователями имущества</t>
    </r>
    <r>
      <rPr>
        <vertAlign val="superscript"/>
        <sz val="10"/>
        <color theme="1"/>
        <rFont val="Times New Roman"/>
        <family val="1"/>
        <charset val="204"/>
      </rPr>
      <t>24.2</t>
    </r>
  </si>
  <si>
    <r>
      <t>по неиспользуемому имуществу</t>
    </r>
    <r>
      <rPr>
        <vertAlign val="superscript"/>
        <sz val="10"/>
        <color theme="1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</si>
  <si>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
объектов недвижимого имущества, указанных в графе 13.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</si>
  <si>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
имущества, указанных в графе 17.</t>
    </r>
  </si>
  <si>
    <t>4.1</t>
  </si>
  <si>
    <r>
      <rPr>
        <vertAlign val="superscript"/>
        <sz val="8"/>
        <color rgb="FFFF0000"/>
        <rFont val="Times New Roman"/>
        <family val="1"/>
        <charset val="204"/>
      </rPr>
      <t>24.1</t>
    </r>
    <r>
      <rPr>
        <sz val="8"/>
        <color rgb="FFFF0000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</si>
  <si>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r>
      <t xml:space="preserve">Уникальный код объекта </t>
    </r>
    <r>
      <rPr>
        <vertAlign val="superscript"/>
        <sz val="10"/>
        <rFont val="Times New Roman"/>
        <family val="1"/>
        <charset val="204"/>
      </rPr>
      <t>24.1</t>
    </r>
    <r>
      <rPr>
        <sz val="10"/>
        <rFont val="Times New Roman"/>
        <family val="1"/>
        <charset val="204"/>
      </rPr>
      <t xml:space="preserve"> </t>
    </r>
  </si>
  <si>
    <t>Субсидии на финансовое обеспечение выполнения государственного (муниципального) задания</t>
  </si>
  <si>
    <t>0501</t>
  </si>
  <si>
    <t>0502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</si>
  <si>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</si>
  <si>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</si>
  <si>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</si>
  <si>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</si>
  <si>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</si>
  <si>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</si>
  <si>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</si>
  <si>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</si>
  <si>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</si>
  <si>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</si>
  <si>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</si>
  <si>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</si>
  <si>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</si>
  <si>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</si>
  <si>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0906</t>
  </si>
  <si>
    <t>0907</t>
  </si>
  <si>
    <t>0908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</si>
  <si>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</si>
  <si>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</si>
  <si>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</si>
  <si>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</si>
  <si>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</si>
  <si>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</si>
  <si>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</si>
  <si>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</si>
  <si>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</si>
  <si>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по ОКЕИ</t>
  </si>
  <si>
    <t>x</t>
  </si>
  <si>
    <t>Сведения о поступлениях и выплатах учреждения</t>
  </si>
  <si>
    <t>=(гр.6*гр.12*кол-во полных месяцев пользования из интервала (графа 11 - графа 10))+гр.6*гр.12*кол-во дней аренды из неполного месяца/кол-во дней в неполном месяце всего(например 28,29,30 или 31)</t>
  </si>
  <si>
    <t>0708</t>
  </si>
  <si>
    <t>0707</t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</si>
  <si>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</si>
  <si>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=гр.1 таблицы 1 (6.Численность)</t>
  </si>
  <si>
    <t>=гр.2 таблицы 1 (6.Численность)</t>
  </si>
  <si>
    <t xml:space="preserve">1 - здание (строение, сооружение) в целом, </t>
  </si>
  <si>
    <t xml:space="preserve">2 - помещение в здании, строении (за исключением подвалов, чердаков), </t>
  </si>
  <si>
    <t xml:space="preserve">3 - подвалы, чердаки, </t>
  </si>
  <si>
    <t>4 - конструктивная часть здания (крыша, стена),</t>
  </si>
  <si>
    <t xml:space="preserve">6 - часть помещения в местах общего пользования (вестибюли, холлы, фойе, коридоры), </t>
  </si>
  <si>
    <t>7 - линии электропередачи, линии связи (в том числе линейно-кабельные сооружения),</t>
  </si>
  <si>
    <t xml:space="preserve"> 8 - трубопроводы, </t>
  </si>
  <si>
    <t xml:space="preserve">9 - автомобильные дороги, </t>
  </si>
  <si>
    <t xml:space="preserve">10 - железнодорожные линии, </t>
  </si>
  <si>
    <t xml:space="preserve">11 - резервуар, иная емкость, </t>
  </si>
  <si>
    <t xml:space="preserve">12 - скважины на воду, </t>
  </si>
  <si>
    <t xml:space="preserve">13 - скважины газовые и нефтяные, </t>
  </si>
  <si>
    <t xml:space="preserve">14 - скважины иные, </t>
  </si>
  <si>
    <t xml:space="preserve">15 - движимое имущество, предоставляемое в прокат, </t>
  </si>
  <si>
    <t>16 - иные</t>
  </si>
  <si>
    <t xml:space="preserve">5 - архитектурный элемент фасада здания (навес над входными дверями зданий), </t>
  </si>
  <si>
    <t xml:space="preserve">2 - размещение торговых автоматов для продажи воды, кофе и кондитерских изделий, </t>
  </si>
  <si>
    <t xml:space="preserve">3 - размещение столовых и буфетов, </t>
  </si>
  <si>
    <t xml:space="preserve">4 - размещение книжных киосков, магазинов канцелярских принадлежностей, </t>
  </si>
  <si>
    <t xml:space="preserve">5 - размещение аптечных пунктов, </t>
  </si>
  <si>
    <t xml:space="preserve">6 - размещение торговых автоматов для продажи бахил, одноразовых халатов, </t>
  </si>
  <si>
    <t>7 - размещение платежных терминалов,</t>
  </si>
  <si>
    <t xml:space="preserve"> 8 - размещение иных торговых точек, </t>
  </si>
  <si>
    <t xml:space="preserve">9 - размещение офисов банков, </t>
  </si>
  <si>
    <t xml:space="preserve">10 - проведение образовательных и информационно-просветительских мероприятий, </t>
  </si>
  <si>
    <t xml:space="preserve">11 - проведение концертно-зрелищных мероприятий, </t>
  </si>
  <si>
    <t xml:space="preserve">12 - проведение ярмарок, выставок, </t>
  </si>
  <si>
    <t xml:space="preserve">13 - проведение конгрессов, съездов, симпозиумов, конференций, </t>
  </si>
  <si>
    <t xml:space="preserve">14 - проведение спортивных мероприятий, </t>
  </si>
  <si>
    <t xml:space="preserve">15 - проведение иных культурно-массовых мероприятий, </t>
  </si>
  <si>
    <t xml:space="preserve">16 - прокат оборудования, </t>
  </si>
  <si>
    <t>17 - прокат спортивного инвентаря,</t>
  </si>
  <si>
    <t>18 - иное.</t>
  </si>
  <si>
    <t xml:space="preserve">1 - размещение банкоматов, </t>
  </si>
  <si>
    <t>1- денежные средства,</t>
  </si>
  <si>
    <t>2- имущество,</t>
  </si>
  <si>
    <t xml:space="preserve">3- право пользования нематериальными активами. </t>
  </si>
  <si>
    <t>Муниципальное бюджетное общеобразовательное учреждение  "Балезинская средняя общеобразовательная школа № 1"</t>
  </si>
  <si>
    <t>Муниципальное бюджетное общеобразовательное учреждение "Балезинская средняя общеобразовательная школа №2"</t>
  </si>
  <si>
    <t>муниципальное бюджетное общеобразовательное учреждение "Балезинская средняя общеобразовательная школа № 3"</t>
  </si>
  <si>
    <t>Муниципальное бюджетное общеобразовательное учреждение  "Балезинская основная общеобразовательная школа"</t>
  </si>
  <si>
    <t>Муниципальное бюджетное общеобразовательное учреждение "Балезинская средняя общеобразовательная школа № 5"</t>
  </si>
  <si>
    <t>Муниципальное бюджетное общеобразовательное учреждение  "Кожильская средняя общеобразовательная школа"</t>
  </si>
  <si>
    <t>Муниципальное бюджетное общеобразовательное учреждение  "Андрейшурская средняя общеобразовательная школа"</t>
  </si>
  <si>
    <t>Муниципальное бюджетное общеобразовательное учреждение "Кестымская средняя общеобразовательная школа"</t>
  </si>
  <si>
    <t>Муниципальное бюджетное общеобразовательное учреждение "Пибаньшурская средняя общеобразовательная школа"</t>
  </si>
  <si>
    <t>Муниципальное бюджетное общеобразовательное учреждение "Турецкая средняя общеобразовательная школа аграрного направления"</t>
  </si>
  <si>
    <t>Муниципальное бюджетное общеобразовательное учреждение "Юндинская средняя общеобразовательная школа"</t>
  </si>
  <si>
    <t>Муниципальное бюджетное общеобразовательное учреждение  Исаковская средняя общеобразовательная школа</t>
  </si>
  <si>
    <t>Муниципальное бюджетное общеобразовательное учреждение "Карсовайская средняя общеобразовательная школа"</t>
  </si>
  <si>
    <t>Муниципальное бюджетное общеобразовательное учреждение "Люкская средняя общеобразовательная школа"</t>
  </si>
  <si>
    <t>Муниципальное бюджетное общеобразовательное учреждение  "Сергинская средняя общеобразовательная школа"</t>
  </si>
  <si>
    <t>Муниципальное бюджетное общеобразовательное учреждение "Верх-Люкинская средняя общеобразовательная школа"</t>
  </si>
  <si>
    <t>Муниципальное бюджетное общеобразовательное учреждение Эркешевская основная общеобразовательная школа</t>
  </si>
  <si>
    <t>Муниципальное бюджетное общеобразовательное учреждение "Пыбьинская средняя общеобразовательная школа"</t>
  </si>
  <si>
    <t>Муниципальное бюджетное общеобразовательное учреждение "Каменно-Задельская средняя общеобразовательная школа"</t>
  </si>
  <si>
    <t>Муниципальное бюджетное общеобразовательное учреждение "Воегуртская средняя общеобразовательная школа"</t>
  </si>
  <si>
    <t>Муниципальное бюджетное общеобразовательное учреждение "Быдыпиевская основная общеобразовательная школа"</t>
  </si>
  <si>
    <t>Муниципальное бюджетное общеобразовательное учреждение  "Падеринская основная общеобразовательная школа"</t>
  </si>
  <si>
    <t>Муниципальное бюджетное общеобразовательное учреждение "Киршонская основная общеобразовательная школа"</t>
  </si>
  <si>
    <t>Муниципальное бюджетное образовательное учреждение дополнительного образования " Балезинская спортивная школа"</t>
  </si>
  <si>
    <t>Муниципальное бюджетное образовательное учреждение дополнительного образования "Карсовайский детско-юношеский центр"</t>
  </si>
  <si>
    <t>Муниципальное бюджетное образовательное учреждение дополнительного образования  "Балезинский Центр детского творчества"</t>
  </si>
  <si>
    <t>Муниципальное бюджетное дошкольное образовательное учреждение  детский сад "Италмас"</t>
  </si>
  <si>
    <t>Муниципальное бюджетное дошкольное образовательное учреждение  детский сад "Сказка" общеразвивающего вида второй категории</t>
  </si>
  <si>
    <t>Муниципальное бюджетное дошкольное образовательное учреждение детский сад "Чебурашка"</t>
  </si>
  <si>
    <t>Муниципальное бюджетное дошкольное образовательное учреждение  детский сад "Теремок"</t>
  </si>
  <si>
    <t>Муниципальное бюджетное дошкольное образовательное учреждение  детский сад "Малышок"</t>
  </si>
  <si>
    <t>Муниципальное бюджетное дошкольное образовательное учреждение  детский сад "Родничок"</t>
  </si>
  <si>
    <t>Муниципальное бюджетное дошкольное образовательное учреждение детский сад "Ленок"</t>
  </si>
  <si>
    <t>Муниципальное бюджетное дошкольное образовательное учреждение  Кожильский детский сад "Колосок"</t>
  </si>
  <si>
    <t>Муниципальное бюджетное дошкольное образовательное учреждение Юндинский детский сад</t>
  </si>
  <si>
    <t>Муниципальное бюджетное дошкольное образовательное учреждение Пибаньшурский детский сад</t>
  </si>
  <si>
    <t>Муниципальное бюджетное дошкольное образовательное учреждение  Карсовайский детский сад "Берёзка" общеразвивающего вида второй категории</t>
  </si>
  <si>
    <t>Муниципальное бюджетное дошкольное образовательное учреждение Люкский детский сад</t>
  </si>
  <si>
    <t>Муниципальное бюджетное дошкольное образовательное учреждение Сергинский детский сад</t>
  </si>
  <si>
    <t>Муниципальное бюджетное дошкольное образовательное учреждение детский сад "Солнышко"</t>
  </si>
  <si>
    <t>Муниципальное казенное учреждение "Информационно-методический центр развития образования Балезинского района"</t>
  </si>
  <si>
    <t>Муниципальное казённое учреждение "Хозяйственно-эксплуатационная группа системы образования Балезинского района"</t>
  </si>
  <si>
    <t>Муниципальное казенное учреждение "Централизованная бухгалтерия Балезинского района"</t>
  </si>
  <si>
    <t>МУНИЦИПАЛЬНОЕ БЮДЖЕТНОЕ УЧРЕЖДЕНИЕ ДОПОЛНИТЕЛЬНОГО ОБРАЗОВАНИЯ ДЕТСКАЯ ШКОЛА ИСКУССТВ П. БАЛЕЗИНО</t>
  </si>
  <si>
    <t>БАЛЕЗИНСКОЕ МУНИЦИПАЛЬНОЕ УЧРЕЖДЕНИЕ МОЛОДЁЖНЫЙ ЦЕНТР "ЮНОСТЬ"</t>
  </si>
  <si>
    <t>Муниципальное бюджетное учреждение культуры "Балезинский районный историко-краеведческий музей Муниципального образования "Муниципальный округ Балезинский район Удмуртской Республики"</t>
  </si>
  <si>
    <t>Муниципальное бюджетное учреждение культуры  "Центр развития культуры"</t>
  </si>
  <si>
    <t>Муниципальное бюджетное учреждение "Центр по комплексному обслуживанию муниципальных учреждений муниципального образования "Балезинский район"</t>
  </si>
  <si>
    <t>Муниципальное бюджетное учреждение культуры "Районный Дом  ремёсел  муниципального образования "Балезинский район"</t>
  </si>
  <si>
    <t>Муниципальное бюджетное учреждение культуры "Балезинская районная библиотека"</t>
  </si>
  <si>
    <t>муниципальное автономное учреждение "Молодежно-спортивный комплекс Балезинского района"</t>
  </si>
  <si>
    <t>Управление образования Администрации муниципального образования "Муниципальный округ Балезинский район Удмуртской Республики"</t>
  </si>
  <si>
    <t>Управление культуры, спорта и молодежной политики Администрации муниципального образования "Муниципальный округ Балезинский район Удмуртской Республики"</t>
  </si>
  <si>
    <t>Бюджетное</t>
  </si>
  <si>
    <t>1 - для осуществления основной деятельности в рамках государственного (муниципального) задания,</t>
  </si>
  <si>
    <t>2 - для осуществления основной деятельности за плату сверх государственного (муниципального) задания</t>
  </si>
  <si>
    <t xml:space="preserve">3 - проведение концертно-зрелищных мероприятий и иных культурно-массовых мероприятий, </t>
  </si>
  <si>
    <t xml:space="preserve">4 - проведение спортивных мероприятий, </t>
  </si>
  <si>
    <t xml:space="preserve">5 - проведение конференций, семинаров, выставок, переговоров, встреч, совещаний, съездов, конгрессов, </t>
  </si>
  <si>
    <t xml:space="preserve">6 - для иных мероприятий. </t>
  </si>
  <si>
    <t>кв.м</t>
  </si>
  <si>
    <t>на 1 января 20 23 г.</t>
  </si>
  <si>
    <t>прочие работы, услуги+страхование</t>
  </si>
  <si>
    <t xml:space="preserve">                                                            на 1 января 2023 г.</t>
  </si>
  <si>
    <t>055</t>
  </si>
  <si>
    <t>Квадратный метр</t>
  </si>
  <si>
    <t>на 1января 2024 г.</t>
  </si>
  <si>
    <t>Здание МОУ "Турецкой средней школы аграрного направления"</t>
  </si>
  <si>
    <t>Здание детского сада</t>
  </si>
  <si>
    <t>Здание гаража</t>
  </si>
  <si>
    <t>Здание котельной</t>
  </si>
  <si>
    <t>Здание мастерской</t>
  </si>
  <si>
    <t>Здание пищеблока</t>
  </si>
  <si>
    <t>Технологический кабинет(машиноведения)</t>
  </si>
  <si>
    <t>с.Турецкое, ул. Труда, 14</t>
  </si>
  <si>
    <t>с.Турецкое, ул.Мира 7</t>
  </si>
  <si>
    <t>18:02:135002:159</t>
  </si>
  <si>
    <t>18:02:135001:337</t>
  </si>
  <si>
    <t>18:02:135002:219</t>
  </si>
  <si>
    <t>18:02:135002:208</t>
  </si>
  <si>
    <t>18:02:135002:207</t>
  </si>
  <si>
    <t>18:02:135001:419</t>
  </si>
  <si>
    <t>18:02:135002:160</t>
  </si>
  <si>
    <t>2038,7</t>
  </si>
  <si>
    <t>210,4</t>
  </si>
  <si>
    <t>140,2</t>
  </si>
  <si>
    <t>91,1</t>
  </si>
  <si>
    <t>209,2</t>
  </si>
  <si>
    <t>42,9</t>
  </si>
  <si>
    <t>51,4</t>
  </si>
  <si>
    <t>учебный двор</t>
  </si>
  <si>
    <t>18:02:135002:218</t>
  </si>
  <si>
    <t>здание МОУ "Турецкой средней школы аграрного направления"</t>
  </si>
  <si>
    <t>здание детского сада</t>
  </si>
  <si>
    <t>здание гаража</t>
  </si>
  <si>
    <t>здание котельной</t>
  </si>
  <si>
    <t>здание пищеблока</t>
  </si>
  <si>
    <t>37930</t>
  </si>
  <si>
    <t>на 1 января 2024 г.</t>
  </si>
  <si>
    <t>Земельный участок Турецкая ср.шк./шк/</t>
  </si>
  <si>
    <t>Земельный участок Турецкая ср.шк./д.с/</t>
  </si>
  <si>
    <t>18:02:135002:119</t>
  </si>
  <si>
    <t>18:02:135001:36</t>
  </si>
  <si>
    <t>3513</t>
  </si>
  <si>
    <t>7 925</t>
  </si>
  <si>
    <t xml:space="preserve">                 на 1 января 2024 г.</t>
  </si>
  <si>
    <t>19020332,63</t>
  </si>
  <si>
    <t>19229566,5</t>
  </si>
  <si>
    <t>за  2023 год
(за отчетный
финансовый год)</t>
  </si>
  <si>
    <t>за  2022 год 
(за год, предшествующий 
отчетному)</t>
  </si>
  <si>
    <t xml:space="preserve">                                                                                                      на 1 января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</si>
</sst>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vertAlign val="superscript"/>
      <sz val="8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color indexed="1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3" fillId="0" borderId="0"/>
    <xf numFmtId="0" fontId="24" fillId="0" borderId="0"/>
    <xf numFmtId="164" fontId="13" fillId="0" borderId="0" applyFont="0" applyFill="0" applyBorder="0" applyAlignment="0" applyProtection="0"/>
  </cellStyleXfs>
  <cellXfs count="15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/>
    <xf numFmtId="0" fontId="8" fillId="0" borderId="0" xfId="0" applyFont="1"/>
    <xf numFmtId="0" fontId="11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0" xfId="0" applyFont="1" applyAlignment="1">
      <alignment horizontal="right" inden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13" xfId="0" applyFont="1" applyBorder="1" applyAlignment="1"/>
    <xf numFmtId="0" fontId="1" fillId="0" borderId="13" xfId="0" applyFont="1" applyBorder="1" applyAlignment="1">
      <alignment wrapText="1"/>
    </xf>
    <xf numFmtId="0" fontId="1" fillId="0" borderId="14" xfId="0" applyFont="1" applyBorder="1" applyAlignment="1"/>
    <xf numFmtId="0" fontId="1" fillId="0" borderId="3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6" fillId="0" borderId="0" xfId="2" applyFont="1"/>
    <xf numFmtId="0" fontId="13" fillId="0" borderId="0" xfId="2"/>
    <xf numFmtId="0" fontId="15" fillId="0" borderId="0" xfId="2" applyFont="1" applyBorder="1" applyAlignment="1">
      <alignment horizontal="center" vertical="center" wrapText="1"/>
    </xf>
    <xf numFmtId="0" fontId="1" fillId="0" borderId="0" xfId="2" applyFont="1"/>
    <xf numFmtId="0" fontId="18" fillId="2" borderId="0" xfId="2" applyNumberFormat="1" applyFont="1" applyFill="1" applyBorder="1" applyAlignment="1"/>
    <xf numFmtId="0" fontId="18" fillId="2" borderId="10" xfId="2" applyNumberFormat="1" applyFont="1" applyFill="1" applyBorder="1" applyAlignment="1"/>
    <xf numFmtId="0" fontId="6" fillId="2" borderId="3" xfId="2" applyNumberFormat="1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right" indent="1"/>
    </xf>
    <xf numFmtId="0" fontId="6" fillId="2" borderId="0" xfId="2" applyNumberFormat="1" applyFont="1" applyFill="1" applyAlignment="1">
      <alignment horizontal="right" wrapText="1" indent="1"/>
    </xf>
    <xf numFmtId="0" fontId="6" fillId="2" borderId="0" xfId="2" applyNumberFormat="1" applyFont="1" applyFill="1" applyBorder="1" applyAlignment="1">
      <alignment horizontal="center"/>
    </xf>
    <xf numFmtId="0" fontId="18" fillId="2" borderId="0" xfId="2" applyNumberFormat="1" applyFont="1" applyFill="1" applyBorder="1" applyAlignment="1">
      <alignment horizontal="right" indent="1"/>
    </xf>
    <xf numFmtId="0" fontId="6" fillId="2" borderId="0" xfId="2" applyNumberFormat="1" applyFont="1" applyFill="1" applyAlignment="1">
      <alignment horizontal="right" indent="1"/>
    </xf>
    <xf numFmtId="0" fontId="6" fillId="2" borderId="14" xfId="2" applyNumberFormat="1" applyFont="1" applyFill="1" applyBorder="1" applyAlignment="1">
      <alignment wrapText="1"/>
    </xf>
    <xf numFmtId="0" fontId="6" fillId="2" borderId="0" xfId="2" applyNumberFormat="1" applyFont="1" applyFill="1" applyBorder="1" applyAlignment="1">
      <alignment horizontal="right"/>
    </xf>
    <xf numFmtId="0" fontId="6" fillId="2" borderId="0" xfId="2" applyNumberFormat="1" applyFont="1" applyFill="1" applyAlignment="1">
      <alignment horizontal="right"/>
    </xf>
    <xf numFmtId="0" fontId="6" fillId="2" borderId="19" xfId="2" applyNumberFormat="1" applyFont="1" applyFill="1" applyBorder="1" applyAlignment="1">
      <alignment horizontal="center"/>
    </xf>
    <xf numFmtId="0" fontId="6" fillId="0" borderId="0" xfId="2" applyFont="1"/>
    <xf numFmtId="0" fontId="18" fillId="0" borderId="0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49" fontId="6" fillId="0" borderId="13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10" fontId="16" fillId="0" borderId="0" xfId="2" applyNumberFormat="1" applyFont="1"/>
    <xf numFmtId="0" fontId="20" fillId="0" borderId="0" xfId="2" applyFont="1"/>
    <xf numFmtId="0" fontId="6" fillId="0" borderId="20" xfId="2" applyFont="1" applyBorder="1" applyAlignment="1">
      <alignment horizontal="center"/>
    </xf>
    <xf numFmtId="0" fontId="6" fillId="0" borderId="13" xfId="2" applyFont="1" applyBorder="1" applyAlignment="1">
      <alignment wrapText="1"/>
    </xf>
    <xf numFmtId="0" fontId="6" fillId="0" borderId="4" xfId="2" applyFont="1" applyBorder="1" applyAlignment="1">
      <alignment wrapText="1"/>
    </xf>
    <xf numFmtId="0" fontId="6" fillId="0" borderId="11" xfId="2" applyFont="1" applyBorder="1" applyAlignment="1">
      <alignment horizontal="center" wrapText="1"/>
    </xf>
    <xf numFmtId="0" fontId="6" fillId="0" borderId="10" xfId="2" applyFont="1" applyBorder="1" applyAlignment="1">
      <alignment horizontal="center" wrapText="1"/>
    </xf>
    <xf numFmtId="0" fontId="6" fillId="0" borderId="0" xfId="2" applyFont="1" applyBorder="1" applyAlignment="1">
      <alignment horizontal="center" wrapText="1"/>
    </xf>
    <xf numFmtId="0" fontId="6" fillId="0" borderId="35" xfId="2" applyFont="1" applyBorder="1" applyAlignment="1">
      <alignment horizontal="center" wrapText="1"/>
    </xf>
    <xf numFmtId="0" fontId="6" fillId="0" borderId="14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2" xfId="2" applyFont="1" applyBorder="1" applyAlignment="1">
      <alignment horizontal="center" wrapText="1"/>
    </xf>
    <xf numFmtId="0" fontId="6" fillId="0" borderId="14" xfId="2" applyFont="1" applyBorder="1" applyAlignment="1">
      <alignment horizontal="center" wrapText="1"/>
    </xf>
    <xf numFmtId="0" fontId="6" fillId="0" borderId="23" xfId="2" applyFont="1" applyBorder="1" applyAlignment="1">
      <alignment horizontal="center" wrapText="1"/>
    </xf>
    <xf numFmtId="0" fontId="18" fillId="0" borderId="38" xfId="2" applyFont="1" applyBorder="1" applyAlignment="1">
      <alignment horizontal="center" wrapText="1"/>
    </xf>
    <xf numFmtId="0" fontId="6" fillId="2" borderId="0" xfId="2" applyFont="1" applyFill="1"/>
    <xf numFmtId="0" fontId="4" fillId="0" borderId="0" xfId="2" applyFont="1"/>
    <xf numFmtId="0" fontId="13" fillId="0" borderId="0" xfId="2" applyAlignment="1"/>
    <xf numFmtId="0" fontId="6" fillId="2" borderId="0" xfId="2" applyNumberFormat="1" applyFont="1" applyFill="1" applyAlignment="1">
      <alignment wrapText="1"/>
    </xf>
    <xf numFmtId="0" fontId="13" fillId="0" borderId="0" xfId="2" applyFont="1" applyAlignment="1"/>
    <xf numFmtId="0" fontId="13" fillId="0" borderId="0" xfId="2" applyFont="1" applyAlignment="1">
      <alignment horizontal="right" indent="1"/>
    </xf>
    <xf numFmtId="0" fontId="6" fillId="2" borderId="0" xfId="2" applyNumberFormat="1" applyFont="1" applyFill="1" applyAlignment="1">
      <alignment horizontal="left" wrapText="1"/>
    </xf>
    <xf numFmtId="0" fontId="6" fillId="2" borderId="14" xfId="2" applyNumberFormat="1" applyFont="1" applyFill="1" applyBorder="1" applyAlignment="1">
      <alignment horizontal="left" wrapText="1"/>
    </xf>
    <xf numFmtId="0" fontId="6" fillId="2" borderId="0" xfId="2" applyNumberFormat="1" applyFont="1" applyFill="1"/>
    <xf numFmtId="0" fontId="6" fillId="0" borderId="23" xfId="2" applyFont="1" applyBorder="1" applyAlignment="1">
      <alignment horizontal="center"/>
    </xf>
    <xf numFmtId="0" fontId="6" fillId="0" borderId="14" xfId="2" applyFont="1" applyBorder="1" applyAlignment="1">
      <alignment horizontal="left" wrapText="1" indent="2"/>
    </xf>
    <xf numFmtId="0" fontId="6" fillId="0" borderId="13" xfId="2" applyFont="1" applyBorder="1" applyAlignment="1">
      <alignment horizontal="left" wrapText="1" indent="4"/>
    </xf>
    <xf numFmtId="0" fontId="18" fillId="0" borderId="0" xfId="2" applyFont="1" applyBorder="1" applyAlignment="1">
      <alignment horizontal="right" wrapText="1"/>
    </xf>
    <xf numFmtId="0" fontId="18" fillId="0" borderId="24" xfId="2" applyFont="1" applyBorder="1" applyAlignment="1">
      <alignment horizontal="center" wrapText="1"/>
    </xf>
    <xf numFmtId="0" fontId="18" fillId="2" borderId="0" xfId="2" applyFont="1" applyFill="1" applyAlignment="1">
      <alignment horizontal="center" wrapText="1"/>
    </xf>
    <xf numFmtId="0" fontId="13" fillId="0" borderId="14" xfId="2" applyFont="1" applyBorder="1" applyAlignment="1">
      <alignment wrapText="1"/>
    </xf>
    <xf numFmtId="0" fontId="6" fillId="2" borderId="0" xfId="2" applyNumberFormat="1" applyFont="1" applyFill="1" applyAlignment="1">
      <alignment horizontal="left"/>
    </xf>
    <xf numFmtId="0" fontId="6" fillId="2" borderId="13" xfId="2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left" wrapText="1"/>
    </xf>
    <xf numFmtId="49" fontId="6" fillId="2" borderId="20" xfId="2" applyNumberFormat="1" applyFont="1" applyFill="1" applyBorder="1" applyAlignment="1">
      <alignment horizontal="center"/>
    </xf>
    <xf numFmtId="0" fontId="6" fillId="2" borderId="40" xfId="2" applyFont="1" applyFill="1" applyBorder="1" applyAlignment="1">
      <alignment horizontal="left" wrapText="1" indent="2"/>
    </xf>
    <xf numFmtId="49" fontId="6" fillId="2" borderId="23" xfId="2" applyNumberFormat="1" applyFont="1" applyFill="1" applyBorder="1" applyAlignment="1">
      <alignment horizontal="center"/>
    </xf>
    <xf numFmtId="0" fontId="6" fillId="2" borderId="41" xfId="2" applyFont="1" applyFill="1" applyBorder="1" applyAlignment="1">
      <alignment horizontal="left" wrapText="1" indent="3"/>
    </xf>
    <xf numFmtId="0" fontId="6" fillId="2" borderId="42" xfId="2" applyFont="1" applyFill="1" applyBorder="1" applyAlignment="1">
      <alignment horizontal="left" wrapText="1"/>
    </xf>
    <xf numFmtId="0" fontId="6" fillId="2" borderId="40" xfId="2" applyFont="1" applyFill="1" applyBorder="1" applyAlignment="1">
      <alignment horizontal="left" wrapText="1"/>
    </xf>
    <xf numFmtId="49" fontId="18" fillId="2" borderId="24" xfId="2" applyNumberFormat="1" applyFont="1" applyFill="1" applyBorder="1" applyAlignment="1">
      <alignment horizontal="center"/>
    </xf>
    <xf numFmtId="0" fontId="25" fillId="0" borderId="0" xfId="3" applyFont="1" applyBorder="1" applyAlignment="1">
      <alignment wrapText="1"/>
    </xf>
    <xf numFmtId="0" fontId="24" fillId="0" borderId="0" xfId="3"/>
    <xf numFmtId="0" fontId="1" fillId="0" borderId="0" xfId="3" applyFont="1" applyAlignment="1"/>
    <xf numFmtId="0" fontId="1" fillId="2" borderId="10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24" fillId="0" borderId="0" xfId="3" applyAlignment="1"/>
    <xf numFmtId="0" fontId="24" fillId="0" borderId="0" xfId="3" applyBorder="1" applyAlignment="1"/>
    <xf numFmtId="0" fontId="24" fillId="0" borderId="0" xfId="3" applyBorder="1" applyAlignment="1">
      <alignment horizontal="center"/>
    </xf>
    <xf numFmtId="0" fontId="2" fillId="2" borderId="10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1" fillId="0" borderId="0" xfId="3" applyFont="1" applyAlignment="1">
      <alignment horizontal="right" indent="1"/>
    </xf>
    <xf numFmtId="0" fontId="3" fillId="0" borderId="0" xfId="3" applyFont="1" applyAlignment="1"/>
    <xf numFmtId="0" fontId="3" fillId="0" borderId="0" xfId="3" applyFont="1" applyAlignment="1">
      <alignment horizontal="right"/>
    </xf>
    <xf numFmtId="49" fontId="26" fillId="2" borderId="15" xfId="1" applyNumberFormat="1" applyFont="1" applyFill="1" applyBorder="1" applyAlignment="1">
      <alignment horizontal="center" vertical="center" wrapText="1"/>
    </xf>
    <xf numFmtId="0" fontId="2" fillId="2" borderId="16" xfId="3" applyFont="1" applyFill="1" applyBorder="1" applyAlignment="1"/>
    <xf numFmtId="0" fontId="1" fillId="0" borderId="0" xfId="3" applyFont="1"/>
    <xf numFmtId="0" fontId="3" fillId="0" borderId="0" xfId="3" applyFont="1" applyBorder="1" applyAlignment="1">
      <alignment wrapText="1"/>
    </xf>
    <xf numFmtId="0" fontId="3" fillId="0" borderId="0" xfId="3" applyFont="1" applyAlignment="1">
      <alignment horizontal="right" wrapText="1"/>
    </xf>
    <xf numFmtId="0" fontId="1" fillId="0" borderId="13" xfId="3" applyFont="1" applyBorder="1" applyAlignment="1"/>
    <xf numFmtId="0" fontId="27" fillId="2" borderId="16" xfId="3" applyFont="1" applyFill="1" applyBorder="1" applyAlignment="1"/>
    <xf numFmtId="0" fontId="1" fillId="0" borderId="0" xfId="3" applyFont="1" applyAlignment="1">
      <alignment wrapText="1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1" fillId="0" borderId="13" xfId="3" applyFont="1" applyBorder="1" applyAlignment="1">
      <alignment wrapText="1"/>
    </xf>
    <xf numFmtId="0" fontId="1" fillId="0" borderId="0" xfId="3" applyFont="1" applyAlignment="1">
      <alignment horizontal="left"/>
    </xf>
    <xf numFmtId="0" fontId="1" fillId="0" borderId="14" xfId="3" applyFont="1" applyBorder="1" applyAlignment="1">
      <alignment horizontal="left"/>
    </xf>
    <xf numFmtId="0" fontId="1" fillId="0" borderId="14" xfId="3" applyFont="1" applyBorder="1" applyAlignment="1"/>
    <xf numFmtId="0" fontId="3" fillId="0" borderId="0" xfId="3" applyFont="1" applyBorder="1" applyAlignment="1"/>
    <xf numFmtId="0" fontId="27" fillId="2" borderId="33" xfId="3" applyFont="1" applyFill="1" applyBorder="1" applyAlignment="1"/>
    <xf numFmtId="0" fontId="27" fillId="2" borderId="17" xfId="3" applyFont="1" applyFill="1" applyBorder="1" applyAlignment="1"/>
    <xf numFmtId="0" fontId="6" fillId="2" borderId="33" xfId="3" applyFont="1" applyFill="1" applyBorder="1" applyAlignment="1"/>
    <xf numFmtId="0" fontId="6" fillId="2" borderId="19" xfId="3" applyFont="1" applyFill="1" applyBorder="1" applyAlignment="1"/>
    <xf numFmtId="0" fontId="3" fillId="0" borderId="0" xfId="3" applyFont="1" applyBorder="1" applyAlignment="1">
      <alignment horizontal="right"/>
    </xf>
    <xf numFmtId="0" fontId="27" fillId="2" borderId="19" xfId="3" applyFont="1" applyFill="1" applyBorder="1" applyAlignment="1"/>
    <xf numFmtId="0" fontId="6" fillId="2" borderId="0" xfId="3" applyFont="1" applyFill="1" applyBorder="1" applyAlignment="1"/>
    <xf numFmtId="0" fontId="27" fillId="2" borderId="0" xfId="3" applyFont="1" applyFill="1" applyBorder="1" applyAlignment="1"/>
    <xf numFmtId="0" fontId="1" fillId="0" borderId="4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26" xfId="3" applyFont="1" applyBorder="1" applyAlignment="1">
      <alignment horizontal="center" vertical="center" wrapText="1"/>
    </xf>
    <xf numFmtId="0" fontId="29" fillId="0" borderId="0" xfId="3" applyFont="1"/>
    <xf numFmtId="0" fontId="1" fillId="0" borderId="14" xfId="3" applyFont="1" applyBorder="1" applyAlignment="1">
      <alignment horizontal="left" wrapText="1"/>
    </xf>
    <xf numFmtId="0" fontId="1" fillId="0" borderId="20" xfId="3" applyFont="1" applyBorder="1" applyAlignment="1">
      <alignment horizontal="center" wrapText="1"/>
    </xf>
    <xf numFmtId="0" fontId="1" fillId="0" borderId="14" xfId="3" applyFont="1" applyBorder="1" applyAlignment="1">
      <alignment horizontal="left" wrapText="1" indent="3"/>
    </xf>
    <xf numFmtId="0" fontId="1" fillId="0" borderId="23" xfId="3" applyFont="1" applyBorder="1" applyAlignment="1">
      <alignment horizontal="center" wrapText="1"/>
    </xf>
    <xf numFmtId="0" fontId="1" fillId="0" borderId="1" xfId="3" applyFont="1" applyBorder="1" applyAlignment="1">
      <alignment horizontal="center" vertical="center" wrapText="1"/>
    </xf>
    <xf numFmtId="0" fontId="1" fillId="2" borderId="43" xfId="3" applyFont="1" applyFill="1" applyBorder="1" applyAlignment="1">
      <alignment horizontal="center" wrapText="1"/>
    </xf>
    <xf numFmtId="0" fontId="24" fillId="2" borderId="0" xfId="3" applyFill="1"/>
    <xf numFmtId="0" fontId="1" fillId="2" borderId="23" xfId="3" applyFont="1" applyFill="1" applyBorder="1" applyAlignment="1">
      <alignment horizontal="center" wrapText="1"/>
    </xf>
    <xf numFmtId="0" fontId="7" fillId="0" borderId="24" xfId="3" applyFont="1" applyBorder="1" applyAlignment="1">
      <alignment horizontal="center" vertical="center"/>
    </xf>
    <xf numFmtId="0" fontId="2" fillId="0" borderId="13" xfId="3" applyFont="1" applyBorder="1"/>
    <xf numFmtId="0" fontId="24" fillId="0" borderId="0" xfId="3" applyBorder="1"/>
    <xf numFmtId="0" fontId="7" fillId="0" borderId="37" xfId="3" applyFont="1" applyBorder="1" applyAlignment="1">
      <alignment horizontal="right"/>
    </xf>
    <xf numFmtId="0" fontId="31" fillId="0" borderId="0" xfId="3" applyFont="1" applyBorder="1"/>
    <xf numFmtId="0" fontId="31" fillId="0" borderId="0" xfId="3" applyFont="1"/>
    <xf numFmtId="0" fontId="1" fillId="0" borderId="0" xfId="3" applyFont="1" applyBorder="1" applyAlignment="1"/>
    <xf numFmtId="0" fontId="1" fillId="0" borderId="0" xfId="3" applyFont="1" applyBorder="1"/>
    <xf numFmtId="0" fontId="27" fillId="0" borderId="0" xfId="2" applyFont="1"/>
    <xf numFmtId="0" fontId="14" fillId="0" borderId="0" xfId="2" applyFont="1" applyAlignment="1">
      <alignment horizontal="center"/>
    </xf>
    <xf numFmtId="0" fontId="6" fillId="0" borderId="0" xfId="2" applyFont="1" applyAlignment="1"/>
    <xf numFmtId="0" fontId="1" fillId="2" borderId="25" xfId="2" applyFont="1" applyFill="1" applyBorder="1" applyAlignment="1">
      <alignment horizontal="center" vertical="center"/>
    </xf>
    <xf numFmtId="0" fontId="13" fillId="0" borderId="0" xfId="2" applyBorder="1" applyAlignment="1"/>
    <xf numFmtId="0" fontId="2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horizontal="right" indent="1"/>
    </xf>
    <xf numFmtId="0" fontId="3" fillId="0" borderId="0" xfId="2" applyFont="1" applyBorder="1" applyAlignment="1"/>
    <xf numFmtId="49" fontId="26" fillId="2" borderId="0" xfId="1" applyNumberFormat="1" applyFont="1" applyFill="1" applyBorder="1" applyAlignment="1">
      <alignment horizontal="center" vertical="center" wrapText="1"/>
    </xf>
    <xf numFmtId="0" fontId="1" fillId="0" borderId="33" xfId="2" applyFont="1" applyBorder="1" applyAlignment="1">
      <alignment horizontal="right" wrapText="1" indent="1"/>
    </xf>
    <xf numFmtId="0" fontId="2" fillId="2" borderId="0" xfId="2" applyFont="1" applyFill="1" applyBorder="1" applyAlignment="1"/>
    <xf numFmtId="0" fontId="1" fillId="0" borderId="0" xfId="2" applyFont="1" applyAlignment="1"/>
    <xf numFmtId="0" fontId="3" fillId="0" borderId="0" xfId="2" applyFont="1" applyAlignment="1"/>
    <xf numFmtId="0" fontId="27" fillId="2" borderId="0" xfId="2" applyFont="1" applyFill="1" applyBorder="1" applyAlignment="1"/>
    <xf numFmtId="0" fontId="1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1" fillId="0" borderId="13" xfId="2" applyFont="1" applyBorder="1" applyAlignment="1">
      <alignment wrapText="1"/>
    </xf>
    <xf numFmtId="0" fontId="1" fillId="0" borderId="14" xfId="2" applyFont="1" applyBorder="1" applyAlignment="1"/>
    <xf numFmtId="0" fontId="6" fillId="2" borderId="19" xfId="2" applyFont="1" applyFill="1" applyBorder="1" applyAlignment="1"/>
    <xf numFmtId="0" fontId="3" fillId="0" borderId="0" xfId="2" applyFont="1" applyBorder="1" applyAlignment="1">
      <alignment horizontal="right"/>
    </xf>
    <xf numFmtId="0" fontId="18" fillId="0" borderId="0" xfId="2" applyFont="1" applyAlignment="1">
      <alignment horizontal="center"/>
    </xf>
    <xf numFmtId="0" fontId="18" fillId="0" borderId="0" xfId="2" applyFont="1"/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49" fontId="6" fillId="0" borderId="23" xfId="2" applyNumberFormat="1" applyFont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164" fontId="6" fillId="0" borderId="5" xfId="4" applyFont="1" applyBorder="1" applyAlignment="1">
      <alignment horizontal="center" vertical="center" wrapText="1"/>
    </xf>
    <xf numFmtId="49" fontId="6" fillId="0" borderId="23" xfId="2" applyNumberFormat="1" applyFont="1" applyBorder="1" applyAlignment="1">
      <alignment horizontal="center" wrapText="1"/>
    </xf>
    <xf numFmtId="49" fontId="6" fillId="0" borderId="1" xfId="2" applyNumberFormat="1" applyFont="1" applyBorder="1" applyAlignment="1">
      <alignment horizontal="center" wrapText="1"/>
    </xf>
    <xf numFmtId="164" fontId="6" fillId="0" borderId="5" xfId="4" applyNumberFormat="1" applyFont="1" applyBorder="1" applyAlignment="1">
      <alignment horizontal="center" vertical="center" wrapText="1"/>
    </xf>
    <xf numFmtId="0" fontId="6" fillId="0" borderId="4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164" fontId="6" fillId="0" borderId="5" xfId="4" applyFont="1" applyBorder="1" applyAlignment="1">
      <alignment horizontal="center" vertical="center"/>
    </xf>
    <xf numFmtId="0" fontId="6" fillId="0" borderId="0" xfId="2" applyFont="1" applyBorder="1"/>
    <xf numFmtId="0" fontId="18" fillId="0" borderId="12" xfId="2" applyFont="1" applyBorder="1" applyAlignment="1">
      <alignment horizontal="right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8" fillId="0" borderId="0" xfId="0" applyFont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1" fillId="2" borderId="1" xfId="0" applyFont="1" applyFill="1" applyBorder="1"/>
    <xf numFmtId="0" fontId="1" fillId="0" borderId="1" xfId="0" applyFont="1" applyBorder="1"/>
    <xf numFmtId="0" fontId="6" fillId="0" borderId="8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26" xfId="2" applyFont="1" applyBorder="1" applyAlignment="1">
      <alignment horizontal="center" wrapText="1"/>
    </xf>
    <xf numFmtId="0" fontId="31" fillId="0" borderId="13" xfId="3" applyFont="1" applyBorder="1"/>
    <xf numFmtId="0" fontId="6" fillId="0" borderId="6" xfId="2" applyFont="1" applyBorder="1" applyAlignment="1">
      <alignment horizontal="center"/>
    </xf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8" fillId="2" borderId="37" xfId="2" applyFont="1" applyFill="1" applyBorder="1" applyAlignment="1">
      <alignment horizontal="right" wrapText="1" indent="1"/>
    </xf>
    <xf numFmtId="0" fontId="7" fillId="0" borderId="13" xfId="3" applyFont="1" applyBorder="1" applyAlignment="1">
      <alignment horizontal="right"/>
    </xf>
    <xf numFmtId="0" fontId="6" fillId="2" borderId="0" xfId="2" applyNumberFormat="1" applyFont="1" applyFill="1" applyBorder="1" applyAlignment="1">
      <alignment horizontal="center"/>
    </xf>
    <xf numFmtId="49" fontId="6" fillId="0" borderId="1" xfId="2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8" fillId="0" borderId="0" xfId="2" applyFont="1" applyBorder="1" applyAlignment="1">
      <alignment horizontal="center" wrapText="1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/>
    <xf numFmtId="0" fontId="18" fillId="0" borderId="0" xfId="2" applyFont="1" applyBorder="1" applyAlignment="1">
      <alignment horizontal="right"/>
    </xf>
    <xf numFmtId="0" fontId="6" fillId="0" borderId="0" xfId="2" applyFont="1" applyBorder="1" applyAlignment="1">
      <alignment horizontal="center" vertical="center"/>
    </xf>
    <xf numFmtId="0" fontId="0" fillId="0" borderId="13" xfId="0" applyBorder="1"/>
    <xf numFmtId="0" fontId="31" fillId="0" borderId="48" xfId="3" applyFont="1" applyBorder="1"/>
    <xf numFmtId="0" fontId="24" fillId="0" borderId="13" xfId="3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35" fillId="0" borderId="0" xfId="3" applyFont="1"/>
    <xf numFmtId="0" fontId="35" fillId="0" borderId="13" xfId="3" applyFont="1" applyBorder="1"/>
    <xf numFmtId="0" fontId="10" fillId="2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0" borderId="14" xfId="3" applyFont="1" applyBorder="1" applyAlignment="1">
      <alignment horizontal="left" vertical="top" wrapText="1" indent="2"/>
    </xf>
    <xf numFmtId="0" fontId="24" fillId="0" borderId="0" xfId="3" applyAlignment="1">
      <alignment horizontal="left" vertical="top" indent="2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49" fontId="10" fillId="2" borderId="0" xfId="0" applyNumberFormat="1" applyFont="1" applyFill="1" applyBorder="1" applyAlignment="1">
      <alignment horizontal="center" vertical="top" wrapText="1"/>
    </xf>
    <xf numFmtId="0" fontId="7" fillId="0" borderId="24" xfId="3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vertical="top" wrapText="1"/>
    </xf>
    <xf numFmtId="0" fontId="17" fillId="2" borderId="0" xfId="2" applyFont="1" applyFill="1" applyAlignment="1">
      <alignment horizontal="center" vertical="center" wrapText="1"/>
    </xf>
    <xf numFmtId="0" fontId="24" fillId="0" borderId="0" xfId="3"/>
    <xf numFmtId="0" fontId="12" fillId="0" borderId="0" xfId="3" applyFont="1"/>
    <xf numFmtId="0" fontId="1" fillId="4" borderId="2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5" borderId="11" xfId="0" applyFont="1" applyFill="1" applyBorder="1"/>
    <xf numFmtId="0" fontId="8" fillId="4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0" fontId="8" fillId="4" borderId="14" xfId="0" applyFont="1" applyFill="1" applyBorder="1" applyAlignment="1"/>
    <xf numFmtId="49" fontId="5" fillId="4" borderId="15" xfId="1" applyNumberFormat="1" applyFont="1" applyFill="1" applyBorder="1" applyAlignment="1">
      <alignment horizontal="center" vertical="center" wrapText="1"/>
    </xf>
    <xf numFmtId="49" fontId="5" fillId="4" borderId="18" xfId="1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/>
    <xf numFmtId="0" fontId="6" fillId="4" borderId="16" xfId="0" applyFont="1" applyFill="1" applyBorder="1" applyAlignment="1"/>
    <xf numFmtId="0" fontId="6" fillId="4" borderId="17" xfId="0" applyFont="1" applyFill="1" applyBorder="1" applyAlignment="1"/>
    <xf numFmtId="0" fontId="1" fillId="4" borderId="4" xfId="0" applyFont="1" applyFill="1" applyBorder="1"/>
    <xf numFmtId="0" fontId="1" fillId="4" borderId="1" xfId="0" applyFont="1" applyFill="1" applyBorder="1"/>
    <xf numFmtId="0" fontId="6" fillId="4" borderId="1" xfId="2" applyFont="1" applyFill="1" applyBorder="1" applyAlignment="1">
      <alignment horizontal="center"/>
    </xf>
    <xf numFmtId="0" fontId="6" fillId="4" borderId="5" xfId="2" applyFont="1" applyFill="1" applyBorder="1" applyAlignment="1">
      <alignment horizontal="center"/>
    </xf>
    <xf numFmtId="49" fontId="1" fillId="7" borderId="21" xfId="0" applyNumberFormat="1" applyFont="1" applyFill="1" applyBorder="1" applyAlignment="1">
      <alignment horizontal="center" vertical="center" wrapText="1"/>
    </xf>
    <xf numFmtId="49" fontId="6" fillId="4" borderId="15" xfId="2" applyNumberFormat="1" applyFont="1" applyFill="1" applyBorder="1" applyAlignment="1">
      <alignment horizontal="center" wrapText="1"/>
    </xf>
    <xf numFmtId="0" fontId="6" fillId="4" borderId="16" xfId="2" applyNumberFormat="1" applyFont="1" applyFill="1" applyBorder="1" applyAlignment="1">
      <alignment horizontal="center"/>
    </xf>
    <xf numFmtId="0" fontId="6" fillId="4" borderId="18" xfId="2" applyFont="1" applyFill="1" applyBorder="1" applyAlignment="1">
      <alignment horizontal="center"/>
    </xf>
    <xf numFmtId="0" fontId="6" fillId="4" borderId="19" xfId="2" applyNumberFormat="1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 vertical="top" wrapText="1"/>
    </xf>
    <xf numFmtId="0" fontId="0" fillId="4" borderId="0" xfId="0" applyFill="1"/>
    <xf numFmtId="0" fontId="11" fillId="4" borderId="0" xfId="0" applyFont="1" applyFill="1"/>
    <xf numFmtId="0" fontId="1" fillId="4" borderId="16" xfId="3" applyFont="1" applyFill="1" applyBorder="1" applyAlignment="1"/>
    <xf numFmtId="0" fontId="6" fillId="4" borderId="16" xfId="3" applyFont="1" applyFill="1" applyBorder="1" applyAlignment="1"/>
    <xf numFmtId="0" fontId="6" fillId="4" borderId="17" xfId="3" applyFont="1" applyFill="1" applyBorder="1" applyAlignment="1"/>
    <xf numFmtId="0" fontId="1" fillId="4" borderId="0" xfId="3" applyFont="1" applyFill="1" applyAlignment="1"/>
    <xf numFmtId="0" fontId="1" fillId="4" borderId="13" xfId="3" applyFont="1" applyFill="1" applyBorder="1" applyAlignment="1">
      <alignment wrapText="1"/>
    </xf>
    <xf numFmtId="0" fontId="1" fillId="4" borderId="20" xfId="3" applyFont="1" applyFill="1" applyBorder="1" applyAlignment="1">
      <alignment horizontal="center" wrapText="1"/>
    </xf>
    <xf numFmtId="0" fontId="1" fillId="4" borderId="23" xfId="3" applyFont="1" applyFill="1" applyBorder="1" applyAlignment="1">
      <alignment horizontal="center" wrapText="1"/>
    </xf>
    <xf numFmtId="0" fontId="1" fillId="4" borderId="43" xfId="3" applyFont="1" applyFill="1" applyBorder="1" applyAlignment="1">
      <alignment horizontal="center" wrapText="1"/>
    </xf>
    <xf numFmtId="0" fontId="1" fillId="4" borderId="23" xfId="3" applyFont="1" applyFill="1" applyBorder="1" applyAlignment="1">
      <alignment horizontal="left" wrapText="1"/>
    </xf>
    <xf numFmtId="0" fontId="1" fillId="6" borderId="14" xfId="3" applyFont="1" applyFill="1" applyBorder="1" applyAlignment="1">
      <alignment horizontal="left" wrapText="1" indent="3"/>
    </xf>
    <xf numFmtId="0" fontId="1" fillId="6" borderId="14" xfId="3" applyFont="1" applyFill="1" applyBorder="1" applyAlignment="1">
      <alignment horizontal="left" vertical="center" wrapText="1" indent="2"/>
    </xf>
    <xf numFmtId="0" fontId="21" fillId="6" borderId="14" xfId="2" applyFont="1" applyFill="1" applyBorder="1" applyAlignment="1">
      <alignment wrapText="1"/>
    </xf>
    <xf numFmtId="0" fontId="6" fillId="4" borderId="1" xfId="2" applyFont="1" applyFill="1" applyBorder="1" applyAlignment="1">
      <alignment horizontal="center" wrapText="1"/>
    </xf>
    <xf numFmtId="0" fontId="1" fillId="6" borderId="14" xfId="3" applyFont="1" applyFill="1" applyBorder="1" applyAlignment="1">
      <alignment horizontal="left" vertical="top" wrapText="1" indent="3"/>
    </xf>
    <xf numFmtId="0" fontId="1" fillId="4" borderId="21" xfId="0" applyFont="1" applyFill="1" applyBorder="1" applyAlignment="1">
      <alignment horizontal="center" vertical="center" wrapText="1"/>
    </xf>
    <xf numFmtId="49" fontId="7" fillId="7" borderId="25" xfId="0" applyNumberFormat="1" applyFont="1" applyFill="1" applyBorder="1" applyAlignment="1">
      <alignment horizontal="left" vertical="top" wrapText="1"/>
    </xf>
    <xf numFmtId="49" fontId="1" fillId="4" borderId="14" xfId="3" applyNumberFormat="1" applyFont="1" applyFill="1" applyBorder="1" applyAlignment="1">
      <alignment horizontal="left" wrapText="1" indent="3"/>
    </xf>
    <xf numFmtId="0" fontId="1" fillId="6" borderId="5" xfId="0" applyFont="1" applyFill="1" applyBorder="1" applyAlignment="1">
      <alignment vertical="center" wrapText="1"/>
    </xf>
    <xf numFmtId="0" fontId="1" fillId="4" borderId="13" xfId="2" applyFont="1" applyFill="1" applyBorder="1" applyAlignment="1">
      <alignment wrapText="1"/>
    </xf>
    <xf numFmtId="0" fontId="1" fillId="4" borderId="14" xfId="2" applyFont="1" applyFill="1" applyBorder="1" applyAlignment="1"/>
    <xf numFmtId="0" fontId="1" fillId="4" borderId="0" xfId="2" applyFont="1" applyFill="1" applyAlignment="1"/>
    <xf numFmtId="0" fontId="1" fillId="4" borderId="16" xfId="2" applyFont="1" applyFill="1" applyBorder="1" applyAlignment="1"/>
    <xf numFmtId="0" fontId="6" fillId="4" borderId="16" xfId="2" applyFont="1" applyFill="1" applyBorder="1" applyAlignment="1"/>
    <xf numFmtId="0" fontId="6" fillId="4" borderId="17" xfId="2" applyFont="1" applyFill="1" applyBorder="1" applyAlignment="1"/>
    <xf numFmtId="49" fontId="6" fillId="3" borderId="23" xfId="2" applyNumberFormat="1" applyFont="1" applyFill="1" applyBorder="1" applyAlignment="1">
      <alignment horizontal="center"/>
    </xf>
    <xf numFmtId="49" fontId="6" fillId="3" borderId="1" xfId="2" applyNumberFormat="1" applyFont="1" applyFill="1" applyBorder="1" applyAlignment="1">
      <alignment horizontal="center"/>
    </xf>
    <xf numFmtId="164" fontId="6" fillId="3" borderId="5" xfId="4" applyFont="1" applyFill="1" applyBorder="1" applyAlignment="1">
      <alignment horizontal="center" vertical="center"/>
    </xf>
    <xf numFmtId="164" fontId="6" fillId="7" borderId="5" xfId="4" applyNumberFormat="1" applyFont="1" applyFill="1" applyBorder="1" applyAlignment="1">
      <alignment horizontal="center" vertical="center" wrapText="1"/>
    </xf>
    <xf numFmtId="0" fontId="0" fillId="4" borderId="13" xfId="0" applyFill="1" applyBorder="1"/>
    <xf numFmtId="49" fontId="3" fillId="4" borderId="13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2" fillId="0" borderId="0" xfId="0" applyFont="1" applyBorder="1"/>
    <xf numFmtId="0" fontId="7" fillId="0" borderId="24" xfId="0" applyFont="1" applyBorder="1" applyAlignment="1">
      <alignment horizontal="center" wrapText="1"/>
    </xf>
    <xf numFmtId="0" fontId="0" fillId="0" borderId="0" xfId="0" applyAlignment="1"/>
    <xf numFmtId="0" fontId="1" fillId="0" borderId="9" xfId="0" applyFont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5" borderId="30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49" fontId="1" fillId="0" borderId="4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5" borderId="29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49" fontId="1" fillId="7" borderId="1" xfId="0" applyNumberFormat="1" applyFont="1" applyFill="1" applyBorder="1" applyAlignment="1">
      <alignment horizontal="center" wrapText="1"/>
    </xf>
    <xf numFmtId="0" fontId="1" fillId="0" borderId="23" xfId="0" applyFont="1" applyBorder="1" applyAlignment="1">
      <alignment vertical="center" wrapText="1"/>
    </xf>
    <xf numFmtId="0" fontId="1" fillId="0" borderId="3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1" fillId="0" borderId="0" xfId="0" applyFont="1" applyAlignment="1"/>
    <xf numFmtId="0" fontId="1" fillId="0" borderId="26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8" fillId="0" borderId="0" xfId="0" applyFont="1" applyBorder="1" applyAlignment="1"/>
    <xf numFmtId="0" fontId="1" fillId="0" borderId="0" xfId="0" applyFont="1" applyBorder="1" applyAlignment="1"/>
    <xf numFmtId="0" fontId="1" fillId="4" borderId="14" xfId="0" applyFont="1" applyFill="1" applyBorder="1" applyAlignment="1"/>
    <xf numFmtId="0" fontId="1" fillId="4" borderId="0" xfId="0" applyFont="1" applyFill="1" applyAlignment="1">
      <alignment wrapText="1"/>
    </xf>
    <xf numFmtId="0" fontId="1" fillId="4" borderId="1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0" fillId="2" borderId="12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inden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indent="1"/>
    </xf>
    <xf numFmtId="49" fontId="5" fillId="2" borderId="0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 indent="1"/>
    </xf>
    <xf numFmtId="0" fontId="6" fillId="4" borderId="14" xfId="0" applyFont="1" applyFill="1" applyBorder="1" applyAlignment="1"/>
    <xf numFmtId="0" fontId="1" fillId="0" borderId="0" xfId="0" applyFont="1" applyBorder="1" applyAlignment="1">
      <alignment horizontal="right"/>
    </xf>
    <xf numFmtId="0" fontId="6" fillId="2" borderId="0" xfId="0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8" fillId="0" borderId="5" xfId="0" applyFont="1" applyBorder="1"/>
    <xf numFmtId="0" fontId="8" fillId="0" borderId="44" xfId="0" applyFont="1" applyBorder="1"/>
    <xf numFmtId="49" fontId="1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wrapText="1"/>
    </xf>
    <xf numFmtId="0" fontId="1" fillId="2" borderId="0" xfId="0" applyFont="1" applyFill="1" applyBorder="1" applyAlignment="1">
      <alignment horizontal="left" vertical="center" wrapText="1"/>
    </xf>
    <xf numFmtId="0" fontId="9" fillId="0" borderId="0" xfId="0" applyFont="1"/>
    <xf numFmtId="0" fontId="40" fillId="2" borderId="0" xfId="0" applyNumberFormat="1" applyFont="1" applyFill="1" applyBorder="1" applyAlignment="1"/>
    <xf numFmtId="0" fontId="40" fillId="2" borderId="10" xfId="0" applyNumberFormat="1" applyFont="1" applyFill="1" applyBorder="1" applyAlignment="1"/>
    <xf numFmtId="0" fontId="39" fillId="2" borderId="3" xfId="0" applyNumberFormat="1" applyFont="1" applyFill="1" applyBorder="1" applyAlignment="1">
      <alignment horizontal="center"/>
    </xf>
    <xf numFmtId="0" fontId="39" fillId="2" borderId="0" xfId="0" applyNumberFormat="1" applyFont="1" applyFill="1" applyBorder="1" applyAlignment="1"/>
    <xf numFmtId="49" fontId="39" fillId="4" borderId="15" xfId="0" applyNumberFormat="1" applyFont="1" applyFill="1" applyBorder="1" applyAlignment="1">
      <alignment horizontal="center" wrapText="1"/>
    </xf>
    <xf numFmtId="0" fontId="39" fillId="2" borderId="0" xfId="0" applyNumberFormat="1" applyFont="1" applyFill="1" applyAlignment="1">
      <alignment horizontal="right" wrapText="1" indent="1"/>
    </xf>
    <xf numFmtId="0" fontId="39" fillId="4" borderId="16" xfId="0" applyNumberFormat="1" applyFont="1" applyFill="1" applyBorder="1" applyAlignment="1">
      <alignment horizontal="center"/>
    </xf>
    <xf numFmtId="0" fontId="39" fillId="2" borderId="0" xfId="0" applyNumberFormat="1" applyFont="1" applyFill="1" applyAlignment="1">
      <alignment horizontal="right" indent="1"/>
    </xf>
    <xf numFmtId="0" fontId="39" fillId="4" borderId="0" xfId="0" applyNumberFormat="1" applyFont="1" applyFill="1" applyAlignment="1">
      <alignment horizontal="right" indent="1"/>
    </xf>
    <xf numFmtId="0" fontId="39" fillId="4" borderId="14" xfId="0" applyNumberFormat="1" applyFont="1" applyFill="1" applyBorder="1" applyAlignment="1">
      <alignment wrapText="1"/>
    </xf>
    <xf numFmtId="0" fontId="39" fillId="2" borderId="0" xfId="0" applyNumberFormat="1" applyFont="1" applyFill="1" applyAlignment="1"/>
    <xf numFmtId="0" fontId="39" fillId="2" borderId="0" xfId="0" applyNumberFormat="1" applyFont="1" applyFill="1" applyAlignment="1">
      <alignment horizontal="right"/>
    </xf>
    <xf numFmtId="0" fontId="39" fillId="4" borderId="19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41" fillId="0" borderId="0" xfId="0" applyFont="1" applyAlignment="1">
      <alignment horizontal="center" vertical="center"/>
    </xf>
    <xf numFmtId="0" fontId="42" fillId="0" borderId="0" xfId="0" applyFont="1" applyAlignment="1"/>
    <xf numFmtId="49" fontId="39" fillId="2" borderId="15" xfId="0" applyNumberFormat="1" applyFont="1" applyFill="1" applyBorder="1" applyAlignment="1">
      <alignment horizontal="center" wrapText="1"/>
    </xf>
    <xf numFmtId="0" fontId="39" fillId="2" borderId="0" xfId="0" applyNumberFormat="1" applyFont="1" applyFill="1" applyBorder="1" applyAlignment="1">
      <alignment horizontal="center"/>
    </xf>
    <xf numFmtId="0" fontId="39" fillId="2" borderId="16" xfId="0" applyNumberFormat="1" applyFont="1" applyFill="1" applyBorder="1" applyAlignment="1">
      <alignment horizontal="center"/>
    </xf>
    <xf numFmtId="0" fontId="39" fillId="2" borderId="14" xfId="0" applyNumberFormat="1" applyFont="1" applyFill="1" applyBorder="1" applyAlignment="1">
      <alignment wrapText="1"/>
    </xf>
    <xf numFmtId="0" fontId="39" fillId="2" borderId="19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3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1" fillId="0" borderId="0" xfId="0" applyFont="1" applyBorder="1"/>
    <xf numFmtId="49" fontId="6" fillId="0" borderId="6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6" fillId="2" borderId="0" xfId="2" applyNumberFormat="1" applyFont="1" applyFill="1" applyAlignment="1">
      <alignment horizontal="right" wrapText="1" indent="1"/>
    </xf>
    <xf numFmtId="49" fontId="6" fillId="0" borderId="1" xfId="2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wrapText="1"/>
    </xf>
    <xf numFmtId="0" fontId="6" fillId="2" borderId="0" xfId="2" applyNumberFormat="1" applyFont="1" applyFill="1" applyAlignment="1">
      <alignment horizontal="right" indent="1"/>
    </xf>
    <xf numFmtId="0" fontId="1" fillId="0" borderId="1" xfId="3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/>
    <xf numFmtId="0" fontId="1" fillId="2" borderId="0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vertical="center" wrapText="1"/>
    </xf>
    <xf numFmtId="0" fontId="6" fillId="0" borderId="0" xfId="2" applyFont="1" applyFill="1" applyAlignment="1"/>
    <xf numFmtId="0" fontId="17" fillId="0" borderId="0" xfId="2" applyFont="1" applyFill="1" applyAlignment="1">
      <alignment vertical="center" wrapText="1"/>
    </xf>
    <xf numFmtId="0" fontId="1" fillId="0" borderId="0" xfId="2" applyFont="1" applyAlignment="1">
      <alignment horizontal="right" indent="1"/>
    </xf>
    <xf numFmtId="0" fontId="1" fillId="4" borderId="49" xfId="2" applyFont="1" applyFill="1" applyBorder="1" applyAlignment="1"/>
    <xf numFmtId="0" fontId="1" fillId="4" borderId="50" xfId="2" applyFont="1" applyFill="1" applyBorder="1" applyAlignment="1"/>
    <xf numFmtId="0" fontId="1" fillId="0" borderId="0" xfId="2" applyFont="1" applyAlignment="1">
      <alignment horizontal="right" wrapText="1" indent="1"/>
    </xf>
    <xf numFmtId="0" fontId="1" fillId="4" borderId="47" xfId="2" applyFont="1" applyFill="1" applyBorder="1" applyAlignment="1"/>
    <xf numFmtId="0" fontId="1" fillId="4" borderId="40" xfId="2" applyFont="1" applyFill="1" applyBorder="1" applyAlignment="1"/>
    <xf numFmtId="0" fontId="1" fillId="0" borderId="0" xfId="2" applyFont="1" applyBorder="1" applyAlignment="1"/>
    <xf numFmtId="0" fontId="1" fillId="4" borderId="47" xfId="2" applyFont="1" applyFill="1" applyBorder="1" applyAlignment="1">
      <alignment wrapText="1"/>
    </xf>
    <xf numFmtId="0" fontId="1" fillId="4" borderId="40" xfId="2" applyFont="1" applyFill="1" applyBorder="1" applyAlignment="1">
      <alignment wrapText="1"/>
    </xf>
    <xf numFmtId="0" fontId="43" fillId="4" borderId="14" xfId="2" applyFont="1" applyFill="1" applyBorder="1" applyAlignment="1"/>
    <xf numFmtId="0" fontId="1" fillId="4" borderId="56" xfId="2" applyFont="1" applyFill="1" applyBorder="1" applyAlignment="1"/>
    <xf numFmtId="0" fontId="1" fillId="4" borderId="57" xfId="2" applyFont="1" applyFill="1" applyBorder="1" applyAlignment="1"/>
    <xf numFmtId="0" fontId="18" fillId="0" borderId="0" xfId="2" applyFont="1" applyFill="1" applyAlignment="1">
      <alignment horizontal="center" wrapText="1"/>
    </xf>
    <xf numFmtId="0" fontId="6" fillId="0" borderId="0" xfId="2" applyFont="1" applyFill="1" applyBorder="1" applyAlignment="1"/>
    <xf numFmtId="0" fontId="6" fillId="0" borderId="1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/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22" fillId="0" borderId="0" xfId="2" applyFont="1" applyFill="1" applyAlignment="1"/>
    <xf numFmtId="0" fontId="6" fillId="0" borderId="14" xfId="2" applyFont="1" applyFill="1" applyBorder="1" applyAlignment="1">
      <alignment horizontal="left" wrapText="1"/>
    </xf>
    <xf numFmtId="0" fontId="6" fillId="0" borderId="20" xfId="2" applyFont="1" applyFill="1" applyBorder="1" applyAlignment="1">
      <alignment horizontal="center"/>
    </xf>
    <xf numFmtId="0" fontId="1" fillId="0" borderId="14" xfId="2" applyFont="1" applyBorder="1" applyAlignment="1">
      <alignment horizontal="left" wrapText="1" indent="1"/>
    </xf>
    <xf numFmtId="0" fontId="6" fillId="0" borderId="23" xfId="2" applyFont="1" applyFill="1" applyBorder="1" applyAlignment="1">
      <alignment horizontal="center"/>
    </xf>
    <xf numFmtId="0" fontId="1" fillId="0" borderId="14" xfId="2" applyFont="1" applyBorder="1" applyAlignment="1">
      <alignment horizontal="left" wrapText="1" indent="2"/>
    </xf>
    <xf numFmtId="0" fontId="1" fillId="0" borderId="14" xfId="2" applyFont="1" applyBorder="1" applyAlignment="1">
      <alignment vertical="center" wrapText="1"/>
    </xf>
    <xf numFmtId="0" fontId="1" fillId="0" borderId="14" xfId="2" applyFont="1" applyBorder="1" applyAlignment="1">
      <alignment wrapText="1"/>
    </xf>
    <xf numFmtId="0" fontId="6" fillId="0" borderId="43" xfId="2" applyFont="1" applyFill="1" applyBorder="1" applyAlignment="1">
      <alignment horizontal="center"/>
    </xf>
    <xf numFmtId="0" fontId="18" fillId="0" borderId="0" xfId="2" applyFont="1" applyFill="1" applyAlignment="1">
      <alignment horizontal="right" wrapText="1"/>
    </xf>
    <xf numFmtId="0" fontId="18" fillId="0" borderId="24" xfId="2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32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44" fillId="0" borderId="13" xfId="2" applyFont="1" applyFill="1" applyBorder="1" applyAlignment="1">
      <alignment horizontal="right" wrapText="1"/>
    </xf>
    <xf numFmtId="0" fontId="18" fillId="0" borderId="0" xfId="2" applyFont="1" applyFill="1" applyBorder="1" applyAlignment="1">
      <alignment horizontal="center"/>
    </xf>
    <xf numFmtId="0" fontId="22" fillId="0" borderId="0" xfId="2" applyFont="1" applyFill="1" applyAlignment="1">
      <alignment horizontal="justify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/>
    </xf>
    <xf numFmtId="0" fontId="6" fillId="0" borderId="0" xfId="2" applyFont="1" applyFill="1" applyAlignment="1">
      <alignment wrapText="1"/>
    </xf>
    <xf numFmtId="0" fontId="1" fillId="4" borderId="13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/>
    </xf>
    <xf numFmtId="0" fontId="6" fillId="4" borderId="19" xfId="0" applyFont="1" applyFill="1" applyBorder="1" applyAlignment="1"/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vertical="center"/>
    </xf>
    <xf numFmtId="0" fontId="6" fillId="4" borderId="18" xfId="2" applyFont="1" applyFill="1" applyBorder="1" applyAlignment="1"/>
    <xf numFmtId="0" fontId="6" fillId="4" borderId="19" xfId="2" applyFont="1" applyFill="1" applyBorder="1" applyAlignment="1"/>
    <xf numFmtId="0" fontId="22" fillId="0" borderId="3" xfId="2" applyFont="1" applyFill="1" applyBorder="1" applyAlignment="1">
      <alignment horizontal="center"/>
    </xf>
    <xf numFmtId="0" fontId="22" fillId="0" borderId="6" xfId="2" applyFont="1" applyFill="1" applyBorder="1" applyAlignment="1">
      <alignment horizontal="center"/>
    </xf>
    <xf numFmtId="0" fontId="18" fillId="0" borderId="20" xfId="2" applyFont="1" applyFill="1" applyBorder="1" applyAlignment="1">
      <alignment horizontal="center"/>
    </xf>
    <xf numFmtId="0" fontId="1" fillId="0" borderId="12" xfId="2" applyFont="1" applyBorder="1" applyAlignment="1">
      <alignment horizontal="left" wrapText="1"/>
    </xf>
    <xf numFmtId="0" fontId="6" fillId="0" borderId="12" xfId="2" applyFont="1" applyFill="1" applyBorder="1" applyAlignment="1">
      <alignment horizontal="center"/>
    </xf>
    <xf numFmtId="0" fontId="6" fillId="0" borderId="23" xfId="2" applyFont="1" applyFill="1" applyBorder="1" applyAlignment="1">
      <alignment horizontal="center" wrapText="1"/>
    </xf>
    <xf numFmtId="0" fontId="18" fillId="0" borderId="23" xfId="2" applyFont="1" applyFill="1" applyBorder="1" applyAlignment="1">
      <alignment horizontal="center" wrapText="1"/>
    </xf>
    <xf numFmtId="0" fontId="6" fillId="0" borderId="13" xfId="2" applyFont="1" applyFill="1" applyBorder="1" applyAlignment="1">
      <alignment wrapText="1"/>
    </xf>
    <xf numFmtId="0" fontId="0" fillId="0" borderId="0" xfId="0" applyAlignment="1">
      <alignment vertical="center"/>
    </xf>
    <xf numFmtId="0" fontId="22" fillId="0" borderId="2" xfId="2" applyFont="1" applyFill="1" applyBorder="1" applyAlignment="1">
      <alignment horizontal="center"/>
    </xf>
    <xf numFmtId="0" fontId="18" fillId="0" borderId="14" xfId="2" applyFont="1" applyFill="1" applyBorder="1" applyAlignment="1">
      <alignment horizontal="left"/>
    </xf>
    <xf numFmtId="0" fontId="1" fillId="0" borderId="12" xfId="2" applyFont="1" applyBorder="1" applyAlignment="1">
      <alignment wrapText="1"/>
    </xf>
    <xf numFmtId="0" fontId="7" fillId="0" borderId="52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6" fillId="0" borderId="0" xfId="2" applyFont="1" applyFill="1" applyAlignment="1">
      <alignment horizontal="left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1" fontId="22" fillId="0" borderId="3" xfId="2" applyNumberFormat="1" applyFont="1" applyFill="1" applyBorder="1" applyAlignment="1">
      <alignment horizontal="center"/>
    </xf>
    <xf numFmtId="1" fontId="22" fillId="0" borderId="6" xfId="2" applyNumberFormat="1" applyFont="1" applyFill="1" applyBorder="1" applyAlignment="1">
      <alignment horizontal="center"/>
    </xf>
    <xf numFmtId="0" fontId="47" fillId="0" borderId="14" xfId="2" applyFont="1" applyFill="1" applyBorder="1" applyAlignment="1">
      <alignment horizontal="left" wrapText="1"/>
    </xf>
    <xf numFmtId="0" fontId="10" fillId="0" borderId="14" xfId="2" applyFont="1" applyBorder="1" applyAlignment="1">
      <alignment vertical="center" wrapText="1"/>
    </xf>
    <xf numFmtId="0" fontId="10" fillId="0" borderId="14" xfId="2" applyFont="1" applyBorder="1" applyAlignment="1">
      <alignment horizontal="left" wrapText="1" indent="1"/>
    </xf>
    <xf numFmtId="0" fontId="10" fillId="0" borderId="14" xfId="2" applyFont="1" applyBorder="1" applyAlignment="1">
      <alignment wrapText="1"/>
    </xf>
    <xf numFmtId="0" fontId="10" fillId="0" borderId="12" xfId="2" applyFont="1" applyBorder="1" applyAlignment="1">
      <alignment wrapText="1"/>
    </xf>
    <xf numFmtId="0" fontId="22" fillId="0" borderId="12" xfId="2" applyFont="1" applyFill="1" applyBorder="1" applyAlignment="1">
      <alignment horizontal="center"/>
    </xf>
    <xf numFmtId="0" fontId="48" fillId="0" borderId="13" xfId="2" applyFont="1" applyBorder="1" applyAlignment="1">
      <alignment horizontal="left" vertical="center" wrapText="1"/>
    </xf>
    <xf numFmtId="0" fontId="48" fillId="0" borderId="14" xfId="2" applyFont="1" applyBorder="1" applyAlignment="1">
      <alignment horizontal="left" vertical="center" wrapText="1"/>
    </xf>
    <xf numFmtId="0" fontId="47" fillId="0" borderId="0" xfId="2" applyFont="1" applyFill="1" applyAlignment="1">
      <alignment horizontal="right" wrapText="1"/>
    </xf>
    <xf numFmtId="0" fontId="46" fillId="0" borderId="13" xfId="2" applyFont="1" applyFill="1" applyBorder="1" applyAlignment="1">
      <alignment horizontal="right" wrapText="1"/>
    </xf>
    <xf numFmtId="0" fontId="46" fillId="0" borderId="0" xfId="2" applyFont="1" applyFill="1" applyBorder="1" applyAlignment="1">
      <alignment horizontal="center"/>
    </xf>
    <xf numFmtId="0" fontId="45" fillId="0" borderId="0" xfId="2" applyFont="1" applyFill="1" applyBorder="1" applyAlignment="1"/>
    <xf numFmtId="0" fontId="7" fillId="0" borderId="13" xfId="2" applyFont="1" applyBorder="1" applyAlignment="1">
      <alignment horizontal="left" vertical="center" wrapText="1"/>
    </xf>
    <xf numFmtId="0" fontId="18" fillId="0" borderId="0" xfId="2" applyFont="1" applyFill="1" applyBorder="1" applyAlignment="1">
      <alignment horizontal="right" wrapText="1"/>
    </xf>
    <xf numFmtId="0" fontId="30" fillId="2" borderId="0" xfId="0" applyFont="1" applyFill="1" applyBorder="1" applyAlignment="1">
      <alignment vertical="top" wrapText="1"/>
    </xf>
    <xf numFmtId="0" fontId="0" fillId="0" borderId="0" xfId="0" applyFont="1"/>
    <xf numFmtId="0" fontId="6" fillId="2" borderId="0" xfId="0" applyFont="1" applyFill="1"/>
    <xf numFmtId="49" fontId="6" fillId="2" borderId="0" xfId="0" applyNumberFormat="1" applyFont="1" applyFill="1"/>
    <xf numFmtId="0" fontId="18" fillId="2" borderId="0" xfId="0" applyNumberFormat="1" applyFont="1" applyFill="1" applyBorder="1" applyAlignment="1"/>
    <xf numFmtId="0" fontId="18" fillId="2" borderId="10" xfId="0" applyNumberFormat="1" applyFont="1" applyFill="1" applyBorder="1" applyAlignment="1"/>
    <xf numFmtId="0" fontId="6" fillId="2" borderId="3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right" wrapText="1" indent="1"/>
    </xf>
    <xf numFmtId="14" fontId="6" fillId="4" borderId="15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right" indent="1"/>
    </xf>
    <xf numFmtId="14" fontId="6" fillId="4" borderId="18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wrapText="1"/>
    </xf>
    <xf numFmtId="0" fontId="6" fillId="4" borderId="13" xfId="0" applyNumberFormat="1" applyFont="1" applyFill="1" applyBorder="1" applyAlignment="1">
      <alignment wrapText="1"/>
    </xf>
    <xf numFmtId="0" fontId="6" fillId="4" borderId="16" xfId="0" applyNumberFormat="1" applyFont="1" applyFill="1" applyBorder="1" applyAlignment="1">
      <alignment horizontal="center"/>
    </xf>
    <xf numFmtId="0" fontId="1" fillId="2" borderId="14" xfId="0" applyFont="1" applyFill="1" applyBorder="1" applyAlignment="1"/>
    <xf numFmtId="0" fontId="6" fillId="2" borderId="14" xfId="0" applyFont="1" applyFill="1" applyBorder="1"/>
    <xf numFmtId="0" fontId="6" fillId="2" borderId="0" xfId="0" applyNumberFormat="1" applyFont="1" applyFill="1"/>
    <xf numFmtId="0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2" borderId="16" xfId="0" applyNumberFormat="1" applyFont="1" applyFill="1" applyBorder="1" applyAlignment="1">
      <alignment horizontal="center"/>
    </xf>
    <xf numFmtId="0" fontId="6" fillId="2" borderId="0" xfId="0" applyNumberFormat="1" applyFont="1" applyFill="1" applyAlignment="1"/>
    <xf numFmtId="0" fontId="6" fillId="2" borderId="0" xfId="0" applyNumberFormat="1" applyFont="1" applyFill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wrapText="1"/>
    </xf>
    <xf numFmtId="49" fontId="6" fillId="2" borderId="23" xfId="0" applyNumberFormat="1" applyFont="1" applyFill="1" applyBorder="1" applyAlignment="1">
      <alignment horizontal="center" wrapText="1"/>
    </xf>
    <xf numFmtId="49" fontId="6" fillId="2" borderId="47" xfId="0" applyNumberFormat="1" applyFont="1" applyFill="1" applyBorder="1" applyAlignment="1">
      <alignment horizontal="center" wrapText="1"/>
    </xf>
    <xf numFmtId="49" fontId="6" fillId="2" borderId="24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left" wrapText="1"/>
    </xf>
    <xf numFmtId="0" fontId="6" fillId="0" borderId="1" xfId="2" applyFont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left" wrapText="1" indent="2"/>
    </xf>
    <xf numFmtId="49" fontId="22" fillId="9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4" fontId="22" fillId="2" borderId="0" xfId="0" applyNumberFormat="1" applyFont="1" applyFill="1" applyBorder="1" applyAlignment="1"/>
    <xf numFmtId="0" fontId="3" fillId="0" borderId="0" xfId="0" applyFont="1" applyBorder="1"/>
    <xf numFmtId="0" fontId="6" fillId="2" borderId="14" xfId="0" applyFont="1" applyFill="1" applyBorder="1" applyAlignment="1">
      <alignment horizontal="left" wrapText="1"/>
    </xf>
    <xf numFmtId="49" fontId="6" fillId="9" borderId="2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left" wrapText="1" indent="2"/>
    </xf>
    <xf numFmtId="0" fontId="6" fillId="2" borderId="14" xfId="0" applyFont="1" applyFill="1" applyBorder="1" applyAlignment="1">
      <alignment horizontal="left" wrapText="1" indent="2"/>
    </xf>
    <xf numFmtId="0" fontId="18" fillId="2" borderId="37" xfId="0" applyFont="1" applyFill="1" applyBorder="1" applyAlignment="1">
      <alignment horizontal="right" wrapText="1" indent="1"/>
    </xf>
    <xf numFmtId="0" fontId="18" fillId="9" borderId="24" xfId="0" applyFont="1" applyFill="1" applyBorder="1" applyAlignment="1">
      <alignment horizontal="center"/>
    </xf>
    <xf numFmtId="0" fontId="22" fillId="9" borderId="0" xfId="0" applyFont="1" applyFill="1" applyBorder="1" applyAlignment="1">
      <alignment vertical="top" wrapText="1"/>
    </xf>
    <xf numFmtId="0" fontId="6" fillId="9" borderId="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6" fillId="9" borderId="0" xfId="0" applyFont="1" applyFill="1" applyAlignment="1">
      <alignment vertical="center" wrapText="1"/>
    </xf>
    <xf numFmtId="49" fontId="6" fillId="9" borderId="0" xfId="0" applyNumberFormat="1" applyFont="1" applyFill="1"/>
    <xf numFmtId="0" fontId="1" fillId="0" borderId="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center" wrapText="1"/>
    </xf>
    <xf numFmtId="0" fontId="6" fillId="3" borderId="23" xfId="0" applyFont="1" applyFill="1" applyBorder="1" applyAlignment="1">
      <alignment vertical="center" wrapText="1"/>
    </xf>
    <xf numFmtId="0" fontId="50" fillId="0" borderId="0" xfId="0" applyFont="1" applyAlignment="1">
      <alignment horizontal="left" vertical="center"/>
    </xf>
    <xf numFmtId="0" fontId="15" fillId="0" borderId="0" xfId="2" applyFont="1" applyBorder="1" applyAlignment="1">
      <alignment horizontal="center" vertical="center" wrapText="1"/>
    </xf>
    <xf numFmtId="0" fontId="6" fillId="0" borderId="0" xfId="0" applyNumberFormat="1" applyFont="1" applyFill="1" applyAlignment="1"/>
    <xf numFmtId="0" fontId="6" fillId="0" borderId="0" xfId="2" applyNumberFormat="1" applyFont="1" applyFill="1"/>
    <xf numFmtId="0" fontId="1" fillId="0" borderId="0" xfId="2" applyFont="1" applyFill="1"/>
    <xf numFmtId="0" fontId="18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right" indent="1"/>
    </xf>
    <xf numFmtId="0" fontId="1" fillId="5" borderId="23" xfId="0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6" fillId="5" borderId="23" xfId="0" applyNumberFormat="1" applyFont="1" applyFill="1" applyBorder="1" applyAlignment="1">
      <alignment horizontal="center" wrapText="1"/>
    </xf>
    <xf numFmtId="49" fontId="6" fillId="5" borderId="24" xfId="0" applyNumberFormat="1" applyFont="1" applyFill="1" applyBorder="1" applyAlignment="1">
      <alignment horizontal="center" wrapText="1"/>
    </xf>
    <xf numFmtId="49" fontId="6" fillId="7" borderId="25" xfId="0" applyNumberFormat="1" applyFont="1" applyFill="1" applyBorder="1" applyAlignment="1">
      <alignment horizontal="center" wrapText="1"/>
    </xf>
    <xf numFmtId="0" fontId="6" fillId="0" borderId="25" xfId="2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54" fillId="0" borderId="25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top" wrapText="1" indent="2"/>
    </xf>
    <xf numFmtId="0" fontId="1" fillId="3" borderId="2" xfId="0" applyFont="1" applyFill="1" applyBorder="1" applyAlignment="1">
      <alignment horizontal="left" vertical="top" wrapText="1" indent="2"/>
    </xf>
    <xf numFmtId="0" fontId="1" fillId="4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wrapText="1" indent="2"/>
    </xf>
    <xf numFmtId="49" fontId="5" fillId="9" borderId="2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8" fillId="7" borderId="25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center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center" wrapText="1"/>
    </xf>
    <xf numFmtId="49" fontId="6" fillId="2" borderId="25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49" fontId="6" fillId="2" borderId="60" xfId="0" applyNumberFormat="1" applyFont="1" applyFill="1" applyBorder="1" applyAlignment="1">
      <alignment horizontal="center" vertical="center" wrapText="1"/>
    </xf>
    <xf numFmtId="49" fontId="6" fillId="2" borderId="61" xfId="0" applyNumberFormat="1" applyFont="1" applyFill="1" applyBorder="1" applyAlignment="1">
      <alignment horizontal="center" vertical="center" wrapText="1"/>
    </xf>
    <xf numFmtId="0" fontId="52" fillId="0" borderId="0" xfId="0" applyFont="1" applyBorder="1"/>
    <xf numFmtId="0" fontId="6" fillId="0" borderId="47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wrapText="1"/>
    </xf>
    <xf numFmtId="49" fontId="6" fillId="2" borderId="32" xfId="2" applyNumberFormat="1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9" fontId="6" fillId="2" borderId="0" xfId="0" applyNumberFormat="1" applyFont="1" applyFill="1"/>
    <xf numFmtId="49" fontId="6" fillId="9" borderId="45" xfId="0" applyNumberFormat="1" applyFont="1" applyFill="1" applyBorder="1" applyAlignment="1">
      <alignment horizontal="center"/>
    </xf>
    <xf numFmtId="49" fontId="6" fillId="9" borderId="62" xfId="0" applyNumberFormat="1" applyFont="1" applyFill="1" applyBorder="1" applyAlignment="1">
      <alignment horizontal="center" vertical="center" wrapText="1"/>
    </xf>
    <xf numFmtId="49" fontId="6" fillId="2" borderId="63" xfId="0" applyNumberFormat="1" applyFont="1" applyFill="1" applyBorder="1" applyAlignment="1">
      <alignment horizontal="center" vertical="center" wrapText="1"/>
    </xf>
    <xf numFmtId="0" fontId="6" fillId="7" borderId="1" xfId="2" applyNumberFormat="1" applyFont="1" applyFill="1" applyBorder="1" applyAlignment="1">
      <alignment horizontal="center" wrapText="1"/>
    </xf>
    <xf numFmtId="0" fontId="6" fillId="7" borderId="25" xfId="2" applyNumberFormat="1" applyFont="1" applyFill="1" applyBorder="1" applyAlignment="1">
      <alignment horizontal="center" vertical="top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1" fillId="7" borderId="1" xfId="3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top" wrapText="1"/>
    </xf>
    <xf numFmtId="0" fontId="1" fillId="7" borderId="1" xfId="0" applyNumberFormat="1" applyFont="1" applyFill="1" applyBorder="1" applyAlignment="1">
      <alignment horizontal="center" wrapText="1"/>
    </xf>
    <xf numFmtId="0" fontId="18" fillId="0" borderId="49" xfId="2" applyFont="1" applyFill="1" applyBorder="1" applyAlignment="1">
      <alignment horizontal="center"/>
    </xf>
    <xf numFmtId="0" fontId="6" fillId="0" borderId="47" xfId="2" applyFont="1" applyFill="1" applyBorder="1" applyAlignment="1">
      <alignment horizontal="center"/>
    </xf>
    <xf numFmtId="0" fontId="18" fillId="0" borderId="51" xfId="2" applyFont="1" applyFill="1" applyBorder="1" applyAlignment="1">
      <alignment horizontal="center"/>
    </xf>
    <xf numFmtId="0" fontId="6" fillId="0" borderId="47" xfId="2" applyFont="1" applyFill="1" applyBorder="1" applyAlignment="1">
      <alignment horizontal="center" wrapText="1"/>
    </xf>
    <xf numFmtId="0" fontId="18" fillId="0" borderId="47" xfId="2" applyFont="1" applyFill="1" applyBorder="1" applyAlignment="1">
      <alignment horizontal="center" wrapText="1"/>
    </xf>
    <xf numFmtId="0" fontId="18" fillId="0" borderId="54" xfId="2" applyFont="1" applyFill="1" applyBorder="1" applyAlignment="1">
      <alignment horizontal="center"/>
    </xf>
    <xf numFmtId="0" fontId="18" fillId="0" borderId="56" xfId="2" applyFont="1" applyFill="1" applyBorder="1" applyAlignment="1">
      <alignment horizontal="center"/>
    </xf>
    <xf numFmtId="0" fontId="47" fillId="0" borderId="49" xfId="2" applyFont="1" applyFill="1" applyBorder="1" applyAlignment="1">
      <alignment horizontal="center"/>
    </xf>
    <xf numFmtId="0" fontId="22" fillId="0" borderId="47" xfId="2" applyFont="1" applyFill="1" applyBorder="1" applyAlignment="1">
      <alignment horizontal="center"/>
    </xf>
    <xf numFmtId="0" fontId="47" fillId="0" borderId="51" xfId="2" applyFont="1" applyFill="1" applyBorder="1" applyAlignment="1">
      <alignment horizontal="center"/>
    </xf>
    <xf numFmtId="0" fontId="22" fillId="0" borderId="47" xfId="2" applyFont="1" applyFill="1" applyBorder="1" applyAlignment="1">
      <alignment horizontal="center" wrapText="1"/>
    </xf>
    <xf numFmtId="0" fontId="47" fillId="0" borderId="47" xfId="2" applyFont="1" applyFill="1" applyBorder="1" applyAlignment="1">
      <alignment horizontal="center" wrapText="1"/>
    </xf>
    <xf numFmtId="0" fontId="47" fillId="0" borderId="56" xfId="2" applyFont="1" applyFill="1" applyBorder="1" applyAlignment="1">
      <alignment horizontal="center"/>
    </xf>
    <xf numFmtId="0" fontId="0" fillId="0" borderId="1" xfId="0" applyBorder="1"/>
    <xf numFmtId="0" fontId="6" fillId="7" borderId="1" xfId="2" applyNumberFormat="1" applyFont="1" applyFill="1" applyBorder="1" applyAlignment="1">
      <alignment horizontal="center" vertical="center" wrapText="1"/>
    </xf>
    <xf numFmtId="0" fontId="6" fillId="7" borderId="25" xfId="2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7" borderId="25" xfId="0" applyNumberFormat="1" applyFont="1" applyFill="1" applyBorder="1" applyAlignment="1">
      <alignment horizontal="center" vertical="center" wrapText="1"/>
    </xf>
    <xf numFmtId="49" fontId="6" fillId="7" borderId="21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1" fillId="7" borderId="25" xfId="0" applyNumberFormat="1" applyFont="1" applyFill="1" applyBorder="1" applyAlignment="1">
      <alignment horizontal="center" wrapText="1"/>
    </xf>
    <xf numFmtId="49" fontId="18" fillId="7" borderId="1" xfId="2" applyNumberFormat="1" applyFont="1" applyFill="1" applyBorder="1" applyAlignment="1">
      <alignment horizontal="center" vertical="center" wrapText="1"/>
    </xf>
    <xf numFmtId="49" fontId="18" fillId="7" borderId="31" xfId="2" applyNumberFormat="1" applyFont="1" applyFill="1" applyBorder="1" applyAlignment="1">
      <alignment horizontal="center" vertical="center" wrapText="1"/>
    </xf>
    <xf numFmtId="0" fontId="45" fillId="7" borderId="2" xfId="2" applyNumberFormat="1" applyFont="1" applyFill="1" applyBorder="1" applyAlignment="1">
      <alignment horizontal="center" vertical="center" wrapText="1"/>
    </xf>
    <xf numFmtId="0" fontId="45" fillId="0" borderId="12" xfId="2" applyFont="1" applyFill="1" applyBorder="1" applyAlignment="1">
      <alignment horizontal="center" vertical="center"/>
    </xf>
    <xf numFmtId="49" fontId="6" fillId="7" borderId="25" xfId="2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/>
    </xf>
    <xf numFmtId="0" fontId="46" fillId="7" borderId="2" xfId="2" applyNumberFormat="1" applyFont="1" applyFill="1" applyBorder="1" applyAlignment="1">
      <alignment horizontal="center" vertical="center" wrapText="1"/>
    </xf>
    <xf numFmtId="1" fontId="45" fillId="7" borderId="2" xfId="2" applyNumberFormat="1" applyFont="1" applyFill="1" applyBorder="1" applyAlignment="1">
      <alignment horizontal="center" vertical="center" wrapText="1"/>
    </xf>
    <xf numFmtId="1" fontId="45" fillId="7" borderId="14" xfId="2" applyNumberFormat="1" applyFont="1" applyFill="1" applyBorder="1" applyAlignment="1">
      <alignment horizontal="center" vertical="center" wrapText="1"/>
    </xf>
    <xf numFmtId="1" fontId="22" fillId="3" borderId="12" xfId="2" applyNumberFormat="1" applyFont="1" applyFill="1" applyBorder="1" applyAlignment="1">
      <alignment horizontal="center" vertical="center"/>
    </xf>
    <xf numFmtId="1" fontId="18" fillId="7" borderId="31" xfId="2" applyNumberFormat="1" applyFont="1" applyFill="1" applyBorder="1" applyAlignment="1">
      <alignment horizontal="center" vertical="center" wrapText="1"/>
    </xf>
    <xf numFmtId="1" fontId="18" fillId="7" borderId="48" xfId="2" applyNumberFormat="1" applyFont="1" applyFill="1" applyBorder="1" applyAlignment="1">
      <alignment horizontal="center" vertical="center" wrapText="1"/>
    </xf>
    <xf numFmtId="0" fontId="18" fillId="7" borderId="1" xfId="2" applyNumberFormat="1" applyFont="1" applyFill="1" applyBorder="1" applyAlignment="1">
      <alignment horizontal="center" vertical="center" wrapText="1"/>
    </xf>
    <xf numFmtId="1" fontId="18" fillId="7" borderId="1" xfId="2" applyNumberFormat="1" applyFont="1" applyFill="1" applyBorder="1" applyAlignment="1">
      <alignment horizontal="center" vertical="center" wrapText="1"/>
    </xf>
    <xf numFmtId="0" fontId="18" fillId="7" borderId="25" xfId="2" applyNumberFormat="1" applyFont="1" applyFill="1" applyBorder="1" applyAlignment="1">
      <alignment horizontal="center" vertical="center" wrapText="1"/>
    </xf>
    <xf numFmtId="0" fontId="18" fillId="7" borderId="26" xfId="2" applyNumberFormat="1" applyFont="1" applyFill="1" applyBorder="1" applyAlignment="1">
      <alignment horizontal="center" vertical="center" wrapText="1"/>
    </xf>
    <xf numFmtId="0" fontId="18" fillId="7" borderId="31" xfId="2" applyNumberFormat="1" applyFont="1" applyFill="1" applyBorder="1" applyAlignment="1">
      <alignment horizontal="center" vertical="center" wrapText="1"/>
    </xf>
    <xf numFmtId="49" fontId="18" fillId="7" borderId="25" xfId="2" applyNumberFormat="1" applyFont="1" applyFill="1" applyBorder="1" applyAlignment="1">
      <alignment horizontal="center" vertical="center" wrapText="1"/>
    </xf>
    <xf numFmtId="0" fontId="6" fillId="7" borderId="31" xfId="0" applyNumberFormat="1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  <xf numFmtId="0" fontId="6" fillId="7" borderId="2" xfId="0" applyNumberFormat="1" applyFont="1" applyFill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42" fillId="0" borderId="0" xfId="0" applyNumberFormat="1" applyFont="1" applyAlignment="1"/>
    <xf numFmtId="0" fontId="8" fillId="0" borderId="0" xfId="0" applyNumberFormat="1" applyFont="1" applyAlignment="1"/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1" fillId="0" borderId="0" xfId="0" applyNumberFormat="1" applyFont="1"/>
    <xf numFmtId="0" fontId="6" fillId="0" borderId="46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7" borderId="4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2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6" fillId="7" borderId="25" xfId="0" applyNumberFormat="1" applyFont="1" applyFill="1" applyBorder="1" applyAlignment="1">
      <alignment horizontal="center" vertical="center" wrapText="1"/>
    </xf>
    <xf numFmtId="0" fontId="1" fillId="7" borderId="21" xfId="0" applyNumberFormat="1" applyFont="1" applyFill="1" applyBorder="1" applyAlignment="1">
      <alignment horizontal="center" vertical="center" wrapText="1"/>
    </xf>
    <xf numFmtId="0" fontId="6" fillId="7" borderId="60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7" borderId="21" xfId="0" applyNumberFormat="1" applyFont="1" applyFill="1" applyBorder="1" applyAlignment="1">
      <alignment horizontal="center" wrapText="1"/>
    </xf>
    <xf numFmtId="0" fontId="6" fillId="2" borderId="60" xfId="0" applyNumberFormat="1" applyFont="1" applyFill="1" applyBorder="1" applyAlignment="1">
      <alignment horizontal="center" wrapText="1"/>
    </xf>
    <xf numFmtId="0" fontId="6" fillId="7" borderId="60" xfId="0" applyNumberFormat="1" applyFont="1" applyFill="1" applyBorder="1" applyAlignment="1">
      <alignment horizontal="center" wrapText="1"/>
    </xf>
    <xf numFmtId="0" fontId="6" fillId="2" borderId="6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6" fillId="5" borderId="1" xfId="0" applyNumberFormat="1" applyFont="1" applyFill="1" applyBorder="1" applyAlignment="1">
      <alignment horizontal="center" wrapText="1"/>
    </xf>
    <xf numFmtId="0" fontId="6" fillId="3" borderId="29" xfId="0" applyNumberFormat="1" applyFont="1" applyFill="1" applyBorder="1" applyAlignment="1">
      <alignment horizontal="center" wrapText="1"/>
    </xf>
    <xf numFmtId="0" fontId="6" fillId="2" borderId="25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9" xfId="0" applyNumberFormat="1" applyFont="1" applyBorder="1" applyAlignment="1">
      <alignment horizont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55" fillId="5" borderId="1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left" vertical="top" indent="2"/>
    </xf>
    <xf numFmtId="0" fontId="1" fillId="3" borderId="2" xfId="0" applyFont="1" applyFill="1" applyBorder="1" applyAlignment="1">
      <alignment horizontal="left" vertical="top" indent="2"/>
    </xf>
    <xf numFmtId="4" fontId="1" fillId="7" borderId="1" xfId="3" applyNumberFormat="1" applyFont="1" applyFill="1" applyBorder="1" applyAlignment="1">
      <alignment horizontal="center" vertical="center" wrapText="1"/>
    </xf>
    <xf numFmtId="4" fontId="10" fillId="7" borderId="1" xfId="3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center" wrapText="1"/>
    </xf>
    <xf numFmtId="0" fontId="6" fillId="7" borderId="3" xfId="0" applyNumberFormat="1" applyFont="1" applyFill="1" applyBorder="1" applyAlignment="1">
      <alignment horizontal="center" vertical="center" wrapText="1"/>
    </xf>
    <xf numFmtId="0" fontId="46" fillId="7" borderId="4" xfId="2" applyNumberFormat="1" applyFont="1" applyFill="1" applyBorder="1" applyAlignment="1">
      <alignment horizontal="center" vertical="center" wrapText="1"/>
    </xf>
    <xf numFmtId="1" fontId="22" fillId="0" borderId="12" xfId="2" applyNumberFormat="1" applyFont="1" applyFill="1" applyBorder="1" applyAlignment="1">
      <alignment horizontal="center" vertical="center"/>
    </xf>
    <xf numFmtId="1" fontId="46" fillId="7" borderId="4" xfId="2" applyNumberFormat="1" applyFont="1" applyFill="1" applyBorder="1" applyAlignment="1">
      <alignment horizontal="center" vertical="center" wrapText="1"/>
    </xf>
    <xf numFmtId="1" fontId="46" fillId="7" borderId="7" xfId="2" applyNumberFormat="1" applyFont="1" applyFill="1" applyBorder="1" applyAlignment="1">
      <alignment horizontal="center" vertical="center" wrapText="1"/>
    </xf>
    <xf numFmtId="1" fontId="46" fillId="7" borderId="2" xfId="2" applyNumberFormat="1" applyFont="1" applyFill="1" applyBorder="1" applyAlignment="1">
      <alignment horizontal="center" vertical="center" wrapText="1"/>
    </xf>
    <xf numFmtId="1" fontId="46" fillId="7" borderId="14" xfId="2" applyNumberFormat="1" applyFont="1" applyFill="1" applyBorder="1" applyAlignment="1">
      <alignment horizontal="center" vertical="center" wrapText="1"/>
    </xf>
    <xf numFmtId="49" fontId="6" fillId="7" borderId="34" xfId="2" applyNumberFormat="1" applyFont="1" applyFill="1" applyBorder="1" applyAlignment="1">
      <alignment horizontal="center" vertical="center" wrapText="1"/>
    </xf>
    <xf numFmtId="49" fontId="6" fillId="7" borderId="1" xfId="2" applyNumberFormat="1" applyFont="1" applyFill="1" applyBorder="1" applyAlignment="1">
      <alignment horizontal="center" vertical="center" wrapText="1"/>
    </xf>
    <xf numFmtId="0" fontId="6" fillId="7" borderId="1" xfId="3" applyNumberFormat="1" applyFont="1" applyFill="1" applyBorder="1" applyAlignment="1">
      <alignment horizontal="center" vertical="center" wrapText="1"/>
    </xf>
    <xf numFmtId="0" fontId="7" fillId="7" borderId="25" xfId="3" applyNumberFormat="1" applyFont="1" applyFill="1" applyBorder="1" applyAlignment="1">
      <alignment horizontal="center" vertical="center" wrapText="1"/>
    </xf>
    <xf numFmtId="4" fontId="56" fillId="7" borderId="1" xfId="3" applyNumberFormat="1" applyFont="1" applyFill="1" applyBorder="1" applyAlignment="1">
      <alignment horizontal="center" vertical="center" wrapText="1"/>
    </xf>
    <xf numFmtId="4" fontId="7" fillId="7" borderId="1" xfId="3" applyNumberFormat="1" applyFont="1" applyFill="1" applyBorder="1" applyAlignment="1">
      <alignment horizontal="center" vertical="center" wrapText="1"/>
    </xf>
    <xf numFmtId="0" fontId="6" fillId="7" borderId="31" xfId="2" applyNumberFormat="1" applyFont="1" applyFill="1" applyBorder="1" applyAlignment="1">
      <alignment horizontal="center" vertical="center" wrapText="1"/>
    </xf>
    <xf numFmtId="49" fontId="6" fillId="7" borderId="1" xfId="2" applyNumberFormat="1" applyFont="1" applyFill="1" applyBorder="1" applyAlignment="1">
      <alignment horizontal="center" vertical="center"/>
    </xf>
    <xf numFmtId="0" fontId="6" fillId="7" borderId="1" xfId="2" applyNumberFormat="1" applyFont="1" applyFill="1" applyBorder="1" applyAlignment="1">
      <alignment horizontal="center" vertical="center"/>
    </xf>
    <xf numFmtId="0" fontId="6" fillId="7" borderId="5" xfId="2" applyNumberFormat="1" applyFont="1" applyFill="1" applyBorder="1" applyAlignment="1">
      <alignment horizontal="center" vertical="center" wrapText="1"/>
    </xf>
    <xf numFmtId="0" fontId="6" fillId="7" borderId="2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7" borderId="32" xfId="2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9" fontId="18" fillId="7" borderId="26" xfId="0" applyNumberFormat="1" applyFont="1" applyFill="1" applyBorder="1" applyAlignment="1">
      <alignment horizontal="center" vertical="center" wrapText="1"/>
    </xf>
    <xf numFmtId="9" fontId="6" fillId="2" borderId="25" xfId="0" applyNumberFormat="1" applyFont="1" applyFill="1" applyBorder="1" applyAlignment="1">
      <alignment horizontal="center" vertical="center"/>
    </xf>
    <xf numFmtId="49" fontId="18" fillId="7" borderId="3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18" fillId="7" borderId="25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49" fontId="6" fillId="2" borderId="64" xfId="0" applyNumberFormat="1" applyFont="1" applyFill="1" applyBorder="1" applyAlignment="1">
      <alignment horizontal="center" vertical="center" wrapText="1"/>
    </xf>
    <xf numFmtId="49" fontId="6" fillId="2" borderId="65" xfId="0" applyNumberFormat="1" applyFont="1" applyFill="1" applyBorder="1" applyAlignment="1">
      <alignment horizontal="center" vertical="center" wrapText="1"/>
    </xf>
    <xf numFmtId="4" fontId="6" fillId="7" borderId="1" xfId="2" applyNumberFormat="1" applyFont="1" applyFill="1" applyBorder="1" applyAlignment="1">
      <alignment horizontal="center" wrapText="1"/>
    </xf>
    <xf numFmtId="4" fontId="6" fillId="7" borderId="1" xfId="2" applyNumberFormat="1" applyFont="1" applyFill="1" applyBorder="1" applyAlignment="1">
      <alignment horizontal="center" vertical="center" wrapText="1"/>
    </xf>
    <xf numFmtId="4" fontId="18" fillId="7" borderId="25" xfId="2" applyNumberFormat="1" applyFont="1" applyFill="1" applyBorder="1" applyAlignment="1">
      <alignment horizontal="center" vertical="center" wrapText="1"/>
    </xf>
    <xf numFmtId="0" fontId="7" fillId="7" borderId="1" xfId="3" applyNumberFormat="1" applyFont="1" applyFill="1" applyBorder="1" applyAlignment="1">
      <alignment horizontal="center" vertical="center" wrapText="1"/>
    </xf>
    <xf numFmtId="164" fontId="6" fillId="7" borderId="39" xfId="2" applyNumberFormat="1" applyFont="1" applyFill="1" applyBorder="1" applyAlignment="1">
      <alignment horizontal="center" vertical="center"/>
    </xf>
    <xf numFmtId="164" fontId="6" fillId="7" borderId="46" xfId="2" applyNumberFormat="1" applyFont="1" applyFill="1" applyBorder="1" applyAlignment="1">
      <alignment horizontal="center" vertical="center"/>
    </xf>
    <xf numFmtId="0" fontId="6" fillId="7" borderId="5" xfId="4" applyNumberFormat="1" applyFont="1" applyFill="1" applyBorder="1" applyAlignment="1">
      <alignment horizontal="center" vertical="center"/>
    </xf>
    <xf numFmtId="164" fontId="6" fillId="3" borderId="29" xfId="4" applyFont="1" applyFill="1" applyBorder="1" applyAlignment="1">
      <alignment horizontal="center" vertical="center"/>
    </xf>
    <xf numFmtId="164" fontId="6" fillId="0" borderId="29" xfId="4" applyFont="1" applyBorder="1" applyAlignment="1">
      <alignment horizontal="center" vertical="center"/>
    </xf>
    <xf numFmtId="164" fontId="6" fillId="7" borderId="29" xfId="4" applyFont="1" applyFill="1" applyBorder="1" applyAlignment="1">
      <alignment horizontal="center" vertical="center"/>
    </xf>
    <xf numFmtId="0" fontId="6" fillId="7" borderId="29" xfId="4" applyNumberFormat="1" applyFont="1" applyFill="1" applyBorder="1" applyAlignment="1">
      <alignment horizontal="center" vertical="center"/>
    </xf>
    <xf numFmtId="0" fontId="6" fillId="3" borderId="21" xfId="2" applyNumberFormat="1" applyFont="1" applyFill="1" applyBorder="1" applyAlignment="1">
      <alignment horizontal="center" vertical="center"/>
    </xf>
    <xf numFmtId="0" fontId="6" fillId="5" borderId="21" xfId="2" applyNumberFormat="1" applyFont="1" applyFill="1" applyBorder="1" applyAlignment="1">
      <alignment horizontal="center" vertical="center"/>
    </xf>
    <xf numFmtId="0" fontId="6" fillId="0" borderId="21" xfId="2" applyNumberFormat="1" applyFont="1" applyFill="1" applyBorder="1" applyAlignment="1">
      <alignment horizontal="center" vertical="center"/>
    </xf>
    <xf numFmtId="0" fontId="5" fillId="3" borderId="22" xfId="2" applyNumberFormat="1" applyFont="1" applyFill="1" applyBorder="1" applyAlignment="1">
      <alignment horizontal="center" vertical="center"/>
    </xf>
    <xf numFmtId="0" fontId="6" fillId="3" borderId="34" xfId="2" applyNumberFormat="1" applyFont="1" applyFill="1" applyBorder="1" applyAlignment="1">
      <alignment horizontal="center" vertical="center"/>
    </xf>
    <xf numFmtId="0" fontId="6" fillId="7" borderId="28" xfId="2" applyNumberFormat="1" applyFont="1" applyFill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6" fillId="0" borderId="36" xfId="2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 wrapText="1"/>
    </xf>
    <xf numFmtId="0" fontId="6" fillId="0" borderId="29" xfId="2" applyNumberFormat="1" applyFont="1" applyBorder="1" applyAlignment="1">
      <alignment horizontal="center" vertical="center" wrapText="1"/>
    </xf>
    <xf numFmtId="0" fontId="6" fillId="0" borderId="39" xfId="2" applyNumberFormat="1" applyFont="1" applyBorder="1" applyAlignment="1">
      <alignment horizontal="center" vertical="center"/>
    </xf>
    <xf numFmtId="49" fontId="6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" fontId="6" fillId="3" borderId="21" xfId="2" applyNumberFormat="1" applyFont="1" applyFill="1" applyBorder="1" applyAlignment="1" applyProtection="1">
      <alignment horizontal="center"/>
      <protection locked="0"/>
    </xf>
    <xf numFmtId="4" fontId="6" fillId="3" borderId="21" xfId="2" applyNumberFormat="1" applyFont="1" applyFill="1" applyBorder="1" applyAlignment="1" applyProtection="1">
      <protection locked="0"/>
    </xf>
    <xf numFmtId="4" fontId="6" fillId="3" borderId="1" xfId="2" applyNumberFormat="1" applyFont="1" applyFill="1" applyBorder="1" applyAlignment="1" applyProtection="1">
      <alignment horizontal="center"/>
      <protection locked="0"/>
    </xf>
    <xf numFmtId="4" fontId="6" fillId="3" borderId="1" xfId="2" applyNumberFormat="1" applyFont="1" applyFill="1" applyBorder="1" applyAlignment="1" applyProtection="1">
      <alignment wrapText="1"/>
      <protection locked="0"/>
    </xf>
    <xf numFmtId="4" fontId="6" fillId="3" borderId="28" xfId="2" applyNumberFormat="1" applyFont="1" applyFill="1" applyBorder="1" applyAlignment="1" applyProtection="1">
      <protection locked="0"/>
    </xf>
    <xf numFmtId="4" fontId="6" fillId="3" borderId="1" xfId="2" applyNumberFormat="1" applyFont="1" applyFill="1" applyBorder="1" applyAlignment="1" applyProtection="1">
      <protection locked="0"/>
    </xf>
    <xf numFmtId="4" fontId="6" fillId="3" borderId="29" xfId="2" applyNumberFormat="1" applyFont="1" applyFill="1" applyBorder="1" applyAlignment="1" applyProtection="1">
      <protection locked="0"/>
    </xf>
    <xf numFmtId="4" fontId="6" fillId="3" borderId="1" xfId="2" applyNumberFormat="1" applyFont="1" applyFill="1" applyBorder="1" applyAlignment="1" applyProtection="1">
      <alignment horizontal="center" vertical="center"/>
      <protection locked="0"/>
    </xf>
    <xf numFmtId="4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6" fillId="3" borderId="29" xfId="2" applyNumberFormat="1" applyFont="1" applyFill="1" applyBorder="1" applyAlignment="1" applyProtection="1">
      <alignment horizontal="center" vertical="center"/>
      <protection locked="0"/>
    </xf>
    <xf numFmtId="4" fontId="6" fillId="3" borderId="29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21" xfId="2" applyFont="1" applyFill="1" applyBorder="1" applyAlignment="1" applyProtection="1">
      <alignment horizontal="center"/>
      <protection locked="0"/>
    </xf>
    <xf numFmtId="0" fontId="6" fillId="3" borderId="1" xfId="2" applyFont="1" applyFill="1" applyBorder="1" applyAlignment="1" applyProtection="1">
      <alignment horizontal="center"/>
      <protection locked="0"/>
    </xf>
    <xf numFmtId="0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center" wrapText="1"/>
      <protection locked="0"/>
    </xf>
    <xf numFmtId="0" fontId="6" fillId="3" borderId="21" xfId="2" applyFont="1" applyFill="1" applyBorder="1" applyAlignment="1" applyProtection="1">
      <protection locked="0"/>
    </xf>
    <xf numFmtId="0" fontId="6" fillId="3" borderId="1" xfId="2" applyFont="1" applyFill="1" applyBorder="1" applyAlignment="1" applyProtection="1">
      <protection locked="0"/>
    </xf>
    <xf numFmtId="0" fontId="6" fillId="3" borderId="1" xfId="2" applyFont="1" applyFill="1" applyBorder="1" applyAlignment="1" applyProtection="1">
      <alignment wrapText="1"/>
      <protection locked="0"/>
    </xf>
    <xf numFmtId="0" fontId="6" fillId="3" borderId="28" xfId="2" applyFont="1" applyFill="1" applyBorder="1" applyAlignment="1" applyProtection="1">
      <protection locked="0"/>
    </xf>
    <xf numFmtId="0" fontId="6" fillId="3" borderId="29" xfId="2" applyFont="1" applyFill="1" applyBorder="1" applyAlignment="1" applyProtection="1">
      <protection locked="0"/>
    </xf>
    <xf numFmtId="0" fontId="6" fillId="3" borderId="29" xfId="2" applyFont="1" applyFill="1" applyBorder="1" applyAlignment="1" applyProtection="1">
      <alignment horizontal="center" wrapText="1"/>
      <protection locked="0"/>
    </xf>
    <xf numFmtId="0" fontId="6" fillId="3" borderId="1" xfId="2" applyNumberFormat="1" applyFont="1" applyFill="1" applyBorder="1" applyAlignment="1" applyProtection="1">
      <alignment horizontal="center" vertical="center"/>
      <protection locked="0"/>
    </xf>
    <xf numFmtId="0" fontId="6" fillId="2" borderId="1" xfId="2" applyNumberFormat="1" applyFont="1" applyFill="1" applyBorder="1" applyAlignment="1" applyProtection="1">
      <alignment horizontal="center" vertical="center"/>
      <protection locked="0"/>
    </xf>
    <xf numFmtId="0" fontId="1" fillId="3" borderId="21" xfId="3" applyFont="1" applyFill="1" applyBorder="1" applyAlignment="1" applyProtection="1">
      <alignment horizontal="center" vertical="center" wrapText="1"/>
      <protection locked="0"/>
    </xf>
    <xf numFmtId="0" fontId="1" fillId="3" borderId="1" xfId="3" applyFont="1" applyFill="1" applyBorder="1" applyAlignment="1" applyProtection="1">
      <alignment horizontal="center" vertical="center" wrapText="1"/>
      <protection locked="0"/>
    </xf>
    <xf numFmtId="0" fontId="1" fillId="3" borderId="3" xfId="3" applyFont="1" applyFill="1" applyBorder="1" applyAlignment="1" applyProtection="1">
      <alignment horizontal="center" vertical="center" wrapText="1"/>
      <protection locked="0"/>
    </xf>
    <xf numFmtId="0" fontId="1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29" xfId="3" applyFont="1" applyFill="1" applyBorder="1" applyAlignment="1" applyProtection="1">
      <alignment horizontal="center" vertical="center" wrapText="1"/>
      <protection locked="0"/>
    </xf>
    <xf numFmtId="0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3" applyFont="1" applyFill="1" applyBorder="1" applyAlignment="1" applyProtection="1">
      <alignment horizontal="center" vertical="center" wrapText="1"/>
      <protection locked="0"/>
    </xf>
    <xf numFmtId="4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4" fontId="31" fillId="3" borderId="1" xfId="3" applyNumberFormat="1" applyFont="1" applyFill="1" applyBorder="1" applyAlignment="1" applyProtection="1">
      <alignment horizontal="center" vertical="center"/>
      <protection locked="0"/>
    </xf>
    <xf numFmtId="4" fontId="31" fillId="3" borderId="29" xfId="3" applyNumberFormat="1" applyFont="1" applyFill="1" applyBorder="1" applyAlignment="1" applyProtection="1">
      <alignment horizontal="center" vertical="center"/>
      <protection locked="0"/>
    </xf>
    <xf numFmtId="0" fontId="31" fillId="3" borderId="1" xfId="3" applyFont="1" applyFill="1" applyBorder="1" applyAlignment="1" applyProtection="1">
      <alignment horizontal="center" vertical="center"/>
      <protection locked="0"/>
    </xf>
    <xf numFmtId="49" fontId="6" fillId="3" borderId="23" xfId="2" applyNumberFormat="1" applyFont="1" applyFill="1" applyBorder="1" applyAlignment="1" applyProtection="1">
      <alignment horizontal="center"/>
      <protection locked="0"/>
    </xf>
    <xf numFmtId="49" fontId="6" fillId="3" borderId="1" xfId="2" applyNumberFormat="1" applyFont="1" applyFill="1" applyBorder="1" applyAlignment="1" applyProtection="1">
      <alignment horizontal="center"/>
      <protection locked="0"/>
    </xf>
    <xf numFmtId="164" fontId="6" fillId="3" borderId="5" xfId="4" applyFont="1" applyFill="1" applyBorder="1" applyAlignment="1" applyProtection="1">
      <alignment horizontal="center" vertical="center" wrapText="1"/>
      <protection locked="0"/>
    </xf>
    <xf numFmtId="164" fontId="6" fillId="3" borderId="29" xfId="4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49" fontId="6" fillId="0" borderId="23" xfId="0" applyNumberFormat="1" applyFont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23" xfId="0" applyFont="1" applyFill="1" applyBorder="1" applyAlignment="1" applyProtection="1">
      <alignment vertical="center" wrapText="1"/>
      <protection locked="0"/>
    </xf>
    <xf numFmtId="0" fontId="1" fillId="5" borderId="29" xfId="0" applyFont="1" applyFill="1" applyBorder="1" applyAlignment="1" applyProtection="1">
      <alignment vertic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 applyAlignment="1" applyProtection="1">
      <alignment horizontal="center" wrapText="1"/>
      <protection locked="0"/>
    </xf>
    <xf numFmtId="49" fontId="6" fillId="5" borderId="23" xfId="0" applyNumberFormat="1" applyFont="1" applyFill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49" fontId="6" fillId="0" borderId="43" xfId="0" applyNumberFormat="1" applyFont="1" applyBorder="1" applyAlignment="1" applyProtection="1">
      <alignment horizont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2" fillId="3" borderId="1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0" fillId="5" borderId="20" xfId="0" applyFont="1" applyFill="1" applyBorder="1" applyAlignment="1" applyProtection="1">
      <alignment vertical="center" wrapText="1"/>
      <protection locked="0"/>
    </xf>
    <xf numFmtId="0" fontId="22" fillId="5" borderId="1" xfId="0" applyFont="1" applyFill="1" applyBorder="1" applyAlignment="1" applyProtection="1">
      <alignment horizontal="center" vertical="top" wrapText="1"/>
      <protection locked="0"/>
    </xf>
    <xf numFmtId="49" fontId="1" fillId="5" borderId="23" xfId="0" applyNumberFormat="1" applyFont="1" applyFill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0" fontId="1" fillId="3" borderId="21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wrapText="1"/>
      <protection locked="0"/>
    </xf>
    <xf numFmtId="0" fontId="38" fillId="3" borderId="22" xfId="0" applyFont="1" applyFill="1" applyBorder="1" applyProtection="1"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5" xfId="2" applyFont="1" applyFill="1" applyBorder="1" applyAlignment="1" applyProtection="1">
      <alignment horizontal="center" vertical="center"/>
      <protection locked="0"/>
    </xf>
    <xf numFmtId="0" fontId="6" fillId="3" borderId="2" xfId="2" applyFont="1" applyFill="1" applyBorder="1" applyAlignment="1" applyProtection="1">
      <alignment horizontal="center" vertical="center"/>
      <protection locked="0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6" fillId="3" borderId="40" xfId="2" applyFont="1" applyFill="1" applyBorder="1" applyAlignment="1" applyProtection="1">
      <alignment horizontal="center" vertical="center"/>
      <protection locked="0"/>
    </xf>
    <xf numFmtId="0" fontId="6" fillId="3" borderId="7" xfId="2" applyFont="1" applyFill="1" applyBorder="1" applyAlignment="1" applyProtection="1">
      <alignment horizontal="center" vertical="center"/>
      <protection locked="0"/>
    </xf>
    <xf numFmtId="0" fontId="6" fillId="3" borderId="11" xfId="2" applyFont="1" applyFill="1" applyBorder="1" applyAlignment="1" applyProtection="1">
      <alignment horizontal="center" vertical="center"/>
      <protection locked="0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6" fillId="3" borderId="3" xfId="2" applyFont="1" applyFill="1" applyBorder="1" applyAlignment="1" applyProtection="1">
      <alignment horizontal="center" vertical="center"/>
      <protection locked="0"/>
    </xf>
    <xf numFmtId="0" fontId="6" fillId="3" borderId="6" xfId="2" applyFont="1" applyFill="1" applyBorder="1" applyAlignment="1" applyProtection="1">
      <alignment horizontal="center" vertical="center"/>
      <protection locked="0"/>
    </xf>
    <xf numFmtId="0" fontId="6" fillId="3" borderId="9" xfId="2" applyFont="1" applyFill="1" applyBorder="1" applyAlignment="1" applyProtection="1">
      <alignment horizontal="center" vertical="center"/>
      <protection locked="0"/>
    </xf>
    <xf numFmtId="0" fontId="6" fillId="3" borderId="29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9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left" wrapText="1"/>
      <protection locked="0"/>
    </xf>
    <xf numFmtId="0" fontId="6" fillId="0" borderId="20" xfId="2" applyFont="1" applyFill="1" applyBorder="1" applyAlignment="1" applyProtection="1">
      <alignment horizontal="center"/>
      <protection locked="0"/>
    </xf>
    <xf numFmtId="0" fontId="1" fillId="0" borderId="14" xfId="2" applyFont="1" applyBorder="1" applyAlignment="1" applyProtection="1">
      <alignment horizontal="left" wrapText="1" indent="1"/>
      <protection locked="0"/>
    </xf>
    <xf numFmtId="0" fontId="6" fillId="0" borderId="23" xfId="2" applyFont="1" applyFill="1" applyBorder="1" applyAlignment="1" applyProtection="1">
      <alignment horizontal="center"/>
      <protection locked="0"/>
    </xf>
    <xf numFmtId="0" fontId="1" fillId="0" borderId="14" xfId="2" applyFont="1" applyBorder="1" applyAlignment="1" applyProtection="1">
      <alignment horizontal="left" wrapText="1" indent="2"/>
      <protection locked="0"/>
    </xf>
    <xf numFmtId="0" fontId="1" fillId="0" borderId="14" xfId="2" applyFont="1" applyBorder="1" applyAlignment="1" applyProtection="1">
      <alignment vertical="center" wrapText="1"/>
      <protection locked="0"/>
    </xf>
    <xf numFmtId="0" fontId="1" fillId="0" borderId="14" xfId="2" applyFont="1" applyBorder="1" applyAlignment="1" applyProtection="1">
      <alignment wrapText="1"/>
      <protection locked="0"/>
    </xf>
    <xf numFmtId="0" fontId="6" fillId="0" borderId="43" xfId="2" applyFont="1" applyFill="1" applyBorder="1" applyAlignment="1" applyProtection="1">
      <alignment horizont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40" xfId="2" applyFont="1" applyFill="1" applyBorder="1" applyAlignment="1" applyProtection="1">
      <alignment horizontal="center" vertical="center"/>
      <protection locked="0"/>
    </xf>
    <xf numFmtId="0" fontId="45" fillId="3" borderId="1" xfId="2" applyFont="1" applyFill="1" applyBorder="1" applyAlignment="1" applyProtection="1">
      <alignment horizontal="center" vertical="center"/>
      <protection locked="0"/>
    </xf>
    <xf numFmtId="0" fontId="45" fillId="3" borderId="29" xfId="2" applyFont="1" applyFill="1" applyBorder="1" applyAlignment="1" applyProtection="1">
      <alignment horizontal="center" vertical="center"/>
      <protection locked="0"/>
    </xf>
    <xf numFmtId="0" fontId="45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45" fillId="3" borderId="29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29" xfId="2" applyFont="1" applyFill="1" applyBorder="1" applyAlignment="1" applyProtection="1">
      <alignment horizontal="center" vertical="center" wrapText="1"/>
      <protection locked="0"/>
    </xf>
    <xf numFmtId="1" fontId="22" fillId="3" borderId="1" xfId="2" applyNumberFormat="1" applyFont="1" applyFill="1" applyBorder="1" applyAlignment="1" applyProtection="1">
      <alignment horizontal="center" vertical="center"/>
      <protection locked="0"/>
    </xf>
    <xf numFmtId="1" fontId="22" fillId="3" borderId="5" xfId="2" applyNumberFormat="1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left" vertical="top" wrapText="1" indent="2"/>
    </xf>
    <xf numFmtId="0" fontId="1" fillId="3" borderId="2" xfId="0" applyFont="1" applyFill="1" applyBorder="1" applyAlignment="1">
      <alignment horizontal="left" vertical="top" wrapText="1" indent="2"/>
    </xf>
    <xf numFmtId="0" fontId="1" fillId="0" borderId="6" xfId="0" applyFont="1" applyBorder="1" applyAlignment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vertical="center" wrapText="1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0" fillId="5" borderId="45" xfId="0" applyFont="1" applyFill="1" applyBorder="1" applyAlignment="1" applyProtection="1">
      <alignment vertical="center" wrapText="1"/>
      <protection locked="0"/>
    </xf>
    <xf numFmtId="49" fontId="1" fillId="0" borderId="11" xfId="0" applyNumberFormat="1" applyFont="1" applyBorder="1" applyAlignment="1">
      <alignment horizontal="center" wrapText="1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7" xfId="0" applyFont="1" applyFill="1" applyBorder="1" applyAlignment="1" applyProtection="1">
      <alignment horizontal="center" wrapText="1"/>
      <protection locked="0"/>
    </xf>
    <xf numFmtId="0" fontId="1" fillId="7" borderId="5" xfId="0" applyNumberFormat="1" applyFont="1" applyFill="1" applyBorder="1" applyAlignment="1">
      <alignment horizontal="center" wrapText="1"/>
    </xf>
    <xf numFmtId="0" fontId="38" fillId="3" borderId="7" xfId="0" applyFont="1" applyFill="1" applyBorder="1" applyProtection="1">
      <protection locked="0"/>
    </xf>
    <xf numFmtId="49" fontId="1" fillId="5" borderId="2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>
      <alignment horizontal="left" wrapText="1" indent="2"/>
    </xf>
    <xf numFmtId="49" fontId="6" fillId="2" borderId="40" xfId="0" applyNumberFormat="1" applyFont="1" applyFill="1" applyBorder="1" applyAlignment="1">
      <alignment horizontal="left" wrapText="1" indent="2"/>
    </xf>
    <xf numFmtId="49" fontId="6" fillId="2" borderId="14" xfId="0" applyNumberFormat="1" applyFont="1" applyFill="1" applyBorder="1" applyAlignment="1">
      <alignment horizontal="left" wrapText="1"/>
    </xf>
    <xf numFmtId="49" fontId="6" fillId="2" borderId="40" xfId="0" applyNumberFormat="1" applyFont="1" applyFill="1" applyBorder="1" applyAlignment="1">
      <alignment horizontal="left" wrapText="1"/>
    </xf>
    <xf numFmtId="49" fontId="18" fillId="2" borderId="12" xfId="0" applyNumberFormat="1" applyFont="1" applyFill="1" applyBorder="1" applyAlignment="1">
      <alignment horizontal="right" indent="1"/>
    </xf>
    <xf numFmtId="49" fontId="18" fillId="2" borderId="37" xfId="0" applyNumberFormat="1" applyFont="1" applyFill="1" applyBorder="1" applyAlignment="1">
      <alignment horizontal="right" indent="1"/>
    </xf>
    <xf numFmtId="0" fontId="0" fillId="7" borderId="0" xfId="0" applyFont="1" applyFill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24" fillId="3" borderId="0" xfId="3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8" fillId="3" borderId="0" xfId="0" applyFont="1" applyFill="1" applyAlignment="1">
      <alignment horizontal="center"/>
    </xf>
    <xf numFmtId="0" fontId="24" fillId="4" borderId="0" xfId="3" applyFill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/>
    </xf>
    <xf numFmtId="0" fontId="24" fillId="5" borderId="0" xfId="3" applyFill="1" applyAlignment="1">
      <alignment horizontal="center" vertical="center"/>
    </xf>
    <xf numFmtId="0" fontId="18" fillId="2" borderId="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wrapText="1"/>
    </xf>
    <xf numFmtId="0" fontId="6" fillId="4" borderId="14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0" borderId="8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4" borderId="13" xfId="0" applyFill="1" applyBorder="1" applyAlignment="1"/>
    <xf numFmtId="0" fontId="10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 vertical="top" wrapText="1"/>
    </xf>
    <xf numFmtId="49" fontId="10" fillId="2" borderId="12" xfId="0" applyNumberFormat="1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4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 wrapText="1"/>
    </xf>
    <xf numFmtId="0" fontId="6" fillId="4" borderId="0" xfId="2" applyNumberFormat="1" applyFont="1" applyFill="1" applyAlignment="1">
      <alignment horizontal="left"/>
    </xf>
    <xf numFmtId="0" fontId="22" fillId="0" borderId="0" xfId="2" applyFont="1" applyBorder="1" applyAlignment="1">
      <alignment horizontal="left"/>
    </xf>
    <xf numFmtId="0" fontId="20" fillId="0" borderId="0" xfId="2" applyFont="1" applyAlignment="1"/>
    <xf numFmtId="49" fontId="6" fillId="2" borderId="3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49" fontId="6" fillId="0" borderId="7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49" fontId="6" fillId="0" borderId="27" xfId="2" applyNumberFormat="1" applyFont="1" applyBorder="1" applyAlignment="1">
      <alignment horizontal="center" vertical="center" wrapText="1"/>
    </xf>
    <xf numFmtId="0" fontId="18" fillId="0" borderId="12" xfId="2" applyFont="1" applyBorder="1" applyAlignment="1">
      <alignment horizontal="right" wrapText="1"/>
    </xf>
    <xf numFmtId="0" fontId="18" fillId="0" borderId="37" xfId="2" applyFont="1" applyBorder="1" applyAlignment="1">
      <alignment horizontal="right" wrapText="1"/>
    </xf>
    <xf numFmtId="0" fontId="22" fillId="0" borderId="0" xfId="2" applyFont="1" applyBorder="1" applyAlignment="1">
      <alignment horizontal="left" wrapText="1"/>
    </xf>
    <xf numFmtId="0" fontId="20" fillId="0" borderId="0" xfId="2" applyFont="1" applyAlignment="1">
      <alignment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6" fillId="4" borderId="0" xfId="2" applyNumberFormat="1" applyFont="1" applyFill="1" applyBorder="1" applyAlignment="1">
      <alignment horizontal="center"/>
    </xf>
    <xf numFmtId="0" fontId="6" fillId="2" borderId="0" xfId="2" applyNumberFormat="1" applyFont="1" applyFill="1" applyAlignment="1">
      <alignment horizontal="right" wrapText="1" indent="1"/>
    </xf>
    <xf numFmtId="0" fontId="6" fillId="2" borderId="33" xfId="2" applyNumberFormat="1" applyFont="1" applyFill="1" applyBorder="1" applyAlignment="1">
      <alignment horizontal="right" wrapText="1" indent="1"/>
    </xf>
    <xf numFmtId="49" fontId="6" fillId="0" borderId="14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22" fillId="0" borderId="0" xfId="2" applyFont="1" applyAlignment="1">
      <alignment horizontal="left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6" fillId="0" borderId="14" xfId="2" applyFont="1" applyBorder="1" applyAlignment="1">
      <alignment horizontal="left" wrapText="1" indent="4"/>
    </xf>
    <xf numFmtId="0" fontId="6" fillId="0" borderId="40" xfId="2" applyFont="1" applyBorder="1" applyAlignment="1">
      <alignment horizontal="left" wrapText="1" indent="4"/>
    </xf>
    <xf numFmtId="0" fontId="18" fillId="0" borderId="12" xfId="2" applyFont="1" applyBorder="1" applyAlignment="1">
      <alignment horizontal="right" wrapText="1" indent="1"/>
    </xf>
    <xf numFmtId="0" fontId="18" fillId="0" borderId="37" xfId="2" applyFont="1" applyBorder="1" applyAlignment="1">
      <alignment horizontal="right" wrapText="1" indent="1"/>
    </xf>
    <xf numFmtId="0" fontId="1" fillId="2" borderId="13" xfId="0" applyFont="1" applyFill="1" applyBorder="1" applyAlignment="1">
      <alignment wrapText="1"/>
    </xf>
    <xf numFmtId="0" fontId="6" fillId="0" borderId="14" xfId="2" applyFont="1" applyBorder="1" applyAlignment="1">
      <alignment horizontal="left" wrapText="1"/>
    </xf>
    <xf numFmtId="0" fontId="6" fillId="0" borderId="40" xfId="2" applyFont="1" applyBorder="1" applyAlignment="1">
      <alignment horizontal="left" wrapText="1"/>
    </xf>
    <xf numFmtId="0" fontId="6" fillId="0" borderId="14" xfId="2" applyFont="1" applyBorder="1" applyAlignment="1">
      <alignment horizontal="left" wrapText="1" indent="2"/>
    </xf>
    <xf numFmtId="0" fontId="6" fillId="0" borderId="40" xfId="2" applyFont="1" applyBorder="1" applyAlignment="1">
      <alignment horizontal="left" wrapText="1" indent="2"/>
    </xf>
    <xf numFmtId="0" fontId="6" fillId="0" borderId="13" xfId="2" applyFont="1" applyBorder="1" applyAlignment="1">
      <alignment horizontal="left" wrapText="1"/>
    </xf>
    <xf numFmtId="0" fontId="6" fillId="0" borderId="52" xfId="2" applyFont="1" applyBorder="1" applyAlignment="1">
      <alignment horizontal="left" wrapText="1"/>
    </xf>
    <xf numFmtId="0" fontId="6" fillId="4" borderId="47" xfId="2" applyNumberFormat="1" applyFont="1" applyFill="1" applyBorder="1" applyAlignment="1">
      <alignment horizontal="center"/>
    </xf>
    <xf numFmtId="0" fontId="6" fillId="4" borderId="40" xfId="2" applyNumberFormat="1" applyFont="1" applyFill="1" applyBorder="1" applyAlignment="1">
      <alignment horizontal="center"/>
    </xf>
    <xf numFmtId="0" fontId="6" fillId="2" borderId="47" xfId="2" applyNumberFormat="1" applyFont="1" applyFill="1" applyBorder="1" applyAlignment="1">
      <alignment horizontal="center"/>
    </xf>
    <xf numFmtId="0" fontId="6" fillId="2" borderId="40" xfId="2" applyNumberFormat="1" applyFont="1" applyFill="1" applyBorder="1" applyAlignment="1">
      <alignment horizontal="center"/>
    </xf>
    <xf numFmtId="49" fontId="6" fillId="0" borderId="12" xfId="2" applyNumberFormat="1" applyFont="1" applyBorder="1" applyAlignment="1">
      <alignment horizontal="center" vertical="center" wrapText="1"/>
    </xf>
    <xf numFmtId="49" fontId="6" fillId="0" borderId="9" xfId="2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center" vertical="center" wrapText="1"/>
    </xf>
    <xf numFmtId="49" fontId="6" fillId="0" borderId="10" xfId="2" applyNumberFormat="1" applyFont="1" applyBorder="1" applyAlignment="1">
      <alignment horizontal="center" vertical="center" wrapText="1"/>
    </xf>
    <xf numFmtId="49" fontId="6" fillId="0" borderId="13" xfId="2" applyNumberFormat="1" applyFont="1" applyBorder="1" applyAlignment="1">
      <alignment horizontal="center" vertical="center" wrapText="1"/>
    </xf>
    <xf numFmtId="49" fontId="6" fillId="0" borderId="11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14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56" xfId="2" applyNumberFormat="1" applyFont="1" applyFill="1" applyBorder="1" applyAlignment="1">
      <alignment horizontal="center"/>
    </xf>
    <xf numFmtId="0" fontId="6" fillId="0" borderId="57" xfId="2" applyNumberFormat="1" applyFont="1" applyFill="1" applyBorder="1" applyAlignment="1">
      <alignment horizontal="center"/>
    </xf>
    <xf numFmtId="0" fontId="18" fillId="0" borderId="0" xfId="2" applyFont="1" applyBorder="1" applyAlignment="1">
      <alignment horizontal="center" vertical="center" wrapText="1"/>
    </xf>
    <xf numFmtId="0" fontId="6" fillId="2" borderId="26" xfId="2" applyNumberFormat="1" applyFont="1" applyFill="1" applyBorder="1" applyAlignment="1">
      <alignment horizontal="center"/>
    </xf>
    <xf numFmtId="0" fontId="6" fillId="2" borderId="32" xfId="2" applyNumberFormat="1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"/>
    </xf>
    <xf numFmtId="0" fontId="6" fillId="4" borderId="49" xfId="2" applyNumberFormat="1" applyFont="1" applyFill="1" applyBorder="1" applyAlignment="1">
      <alignment horizontal="center" wrapText="1"/>
    </xf>
    <xf numFmtId="0" fontId="6" fillId="4" borderId="50" xfId="2" applyNumberFormat="1" applyFont="1" applyFill="1" applyBorder="1" applyAlignment="1">
      <alignment horizontal="center" wrapText="1"/>
    </xf>
    <xf numFmtId="0" fontId="6" fillId="4" borderId="47" xfId="2" applyNumberFormat="1" applyFont="1" applyFill="1" applyBorder="1" applyAlignment="1">
      <alignment horizontal="center" wrapText="1"/>
    </xf>
    <xf numFmtId="0" fontId="6" fillId="4" borderId="40" xfId="2" applyNumberFormat="1" applyFont="1" applyFill="1" applyBorder="1" applyAlignment="1">
      <alignment horizont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8" fillId="2" borderId="0" xfId="2" applyNumberFormat="1" applyFont="1" applyFill="1" applyBorder="1" applyAlignment="1">
      <alignment horizontal="center"/>
    </xf>
    <xf numFmtId="0" fontId="18" fillId="2" borderId="33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/>
    </xf>
    <xf numFmtId="0" fontId="6" fillId="2" borderId="27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6" fillId="2" borderId="0" xfId="2" applyNumberFormat="1" applyFont="1" applyFill="1" applyAlignment="1">
      <alignment horizontal="right" indent="1"/>
    </xf>
    <xf numFmtId="0" fontId="6" fillId="2" borderId="33" xfId="2" applyNumberFormat="1" applyFont="1" applyFill="1" applyBorder="1" applyAlignment="1">
      <alignment horizontal="right" inden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17" fillId="2" borderId="0" xfId="2" applyFont="1" applyFill="1" applyAlignment="1">
      <alignment horizontal="center" vertical="center" wrapText="1"/>
    </xf>
    <xf numFmtId="0" fontId="10" fillId="0" borderId="0" xfId="3" applyFont="1" applyBorder="1" applyAlignment="1">
      <alignment horizontal="justify" wrapText="1"/>
    </xf>
    <xf numFmtId="0" fontId="10" fillId="0" borderId="0" xfId="3" applyFont="1" applyBorder="1" applyAlignment="1">
      <alignment horizontal="justify" vertical="center"/>
    </xf>
    <xf numFmtId="0" fontId="1" fillId="0" borderId="5" xfId="3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justify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/>
    </xf>
    <xf numFmtId="0" fontId="1" fillId="0" borderId="12" xfId="3" applyFont="1" applyBorder="1" applyAlignment="1">
      <alignment horizontal="center" vertical="center" wrapText="1"/>
    </xf>
    <xf numFmtId="0" fontId="1" fillId="0" borderId="9" xfId="3" applyFont="1" applyBorder="1" applyAlignment="1">
      <alignment horizontal="center" vertical="center" wrapText="1"/>
    </xf>
    <xf numFmtId="0" fontId="24" fillId="0" borderId="0" xfId="3" applyBorder="1"/>
    <xf numFmtId="0" fontId="3" fillId="0" borderId="0" xfId="3" applyFont="1" applyBorder="1" applyAlignment="1">
      <alignment horizontal="right"/>
    </xf>
    <xf numFmtId="0" fontId="3" fillId="0" borderId="33" xfId="3" applyFont="1" applyBorder="1" applyAlignment="1">
      <alignment horizontal="right" wrapText="1"/>
    </xf>
    <xf numFmtId="0" fontId="27" fillId="2" borderId="17" xfId="3" applyFont="1" applyFill="1" applyBorder="1" applyAlignment="1">
      <alignment horizontal="center"/>
    </xf>
    <xf numFmtId="0" fontId="27" fillId="2" borderId="18" xfId="3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Border="1" applyAlignment="1">
      <alignment wrapText="1"/>
    </xf>
    <xf numFmtId="0" fontId="1" fillId="4" borderId="14" xfId="3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 wrapText="1"/>
    </xf>
    <xf numFmtId="0" fontId="32" fillId="0" borderId="0" xfId="3" applyFont="1" applyBorder="1" applyAlignment="1">
      <alignment horizontal="center" wrapText="1"/>
    </xf>
    <xf numFmtId="0" fontId="1" fillId="0" borderId="0" xfId="3" applyFont="1" applyAlignment="1">
      <alignment horizontal="right" wrapText="1" indent="1"/>
    </xf>
    <xf numFmtId="0" fontId="1" fillId="0" borderId="33" xfId="3" applyFont="1" applyBorder="1" applyAlignment="1">
      <alignment horizontal="right" indent="1"/>
    </xf>
    <xf numFmtId="0" fontId="1" fillId="0" borderId="0" xfId="3" applyFont="1" applyAlignment="1">
      <alignment horizontal="left" wrapText="1"/>
    </xf>
    <xf numFmtId="0" fontId="6" fillId="4" borderId="17" xfId="3" applyFont="1" applyFill="1" applyBorder="1" applyAlignment="1">
      <alignment horizontal="center"/>
    </xf>
    <xf numFmtId="0" fontId="6" fillId="4" borderId="18" xfId="3" applyFont="1" applyFill="1" applyBorder="1" applyAlignment="1">
      <alignment horizontal="center"/>
    </xf>
    <xf numFmtId="0" fontId="10" fillId="0" borderId="0" xfId="3" applyFont="1" applyBorder="1" applyAlignment="1">
      <alignment horizontal="justify"/>
    </xf>
    <xf numFmtId="0" fontId="35" fillId="0" borderId="0" xfId="3" applyFont="1" applyAlignment="1">
      <alignment horizontal="justify"/>
    </xf>
    <xf numFmtId="0" fontId="1" fillId="0" borderId="0" xfId="3" applyFont="1" applyBorder="1" applyAlignment="1">
      <alignment horizontal="left"/>
    </xf>
    <xf numFmtId="0" fontId="1" fillId="0" borderId="5" xfId="3" applyFont="1" applyBorder="1" applyAlignment="1">
      <alignment horizontal="center" vertical="center"/>
    </xf>
    <xf numFmtId="0" fontId="1" fillId="0" borderId="14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 wrapText="1"/>
    </xf>
    <xf numFmtId="0" fontId="1" fillId="0" borderId="11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5" fillId="0" borderId="13" xfId="3" applyFont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 vertical="center" wrapText="1"/>
    </xf>
    <xf numFmtId="49" fontId="6" fillId="0" borderId="14" xfId="2" applyNumberFormat="1" applyFont="1" applyBorder="1" applyAlignment="1">
      <alignment horizontal="right" wrapText="1"/>
    </xf>
    <xf numFmtId="49" fontId="6" fillId="0" borderId="40" xfId="2" applyNumberFormat="1" applyFont="1" applyBorder="1" applyAlignment="1">
      <alignment horizontal="right" wrapText="1"/>
    </xf>
    <xf numFmtId="0" fontId="6" fillId="0" borderId="14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49" fontId="6" fillId="3" borderId="14" xfId="2" applyNumberFormat="1" applyFont="1" applyFill="1" applyBorder="1" applyAlignment="1" applyProtection="1">
      <alignment horizontal="center"/>
      <protection locked="0"/>
    </xf>
    <xf numFmtId="49" fontId="6" fillId="3" borderId="40" xfId="2" applyNumberFormat="1" applyFont="1" applyFill="1" applyBorder="1" applyAlignment="1" applyProtection="1">
      <alignment horizontal="center"/>
      <protection locked="0"/>
    </xf>
    <xf numFmtId="49" fontId="6" fillId="0" borderId="14" xfId="2" applyNumberFormat="1" applyFont="1" applyBorder="1" applyAlignment="1">
      <alignment horizontal="center"/>
    </xf>
    <xf numFmtId="49" fontId="6" fillId="0" borderId="40" xfId="2" applyNumberFormat="1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left" wrapText="1"/>
    </xf>
    <xf numFmtId="0" fontId="23" fillId="2" borderId="0" xfId="2" applyFont="1" applyFill="1" applyBorder="1" applyAlignment="1">
      <alignment horizontal="left"/>
    </xf>
    <xf numFmtId="49" fontId="6" fillId="3" borderId="14" xfId="2" applyNumberFormat="1" applyFont="1" applyFill="1" applyBorder="1" applyAlignment="1">
      <alignment horizontal="center"/>
    </xf>
    <xf numFmtId="49" fontId="6" fillId="3" borderId="40" xfId="2" applyNumberFormat="1" applyFont="1" applyFill="1" applyBorder="1" applyAlignment="1">
      <alignment horizontal="center"/>
    </xf>
    <xf numFmtId="0" fontId="17" fillId="0" borderId="0" xfId="2" applyFont="1" applyAlignment="1">
      <alignment horizontal="center"/>
    </xf>
    <xf numFmtId="0" fontId="1" fillId="4" borderId="0" xfId="2" applyFont="1" applyFill="1" applyAlignment="1">
      <alignment horizontal="center"/>
    </xf>
    <xf numFmtId="0" fontId="1" fillId="0" borderId="0" xfId="2" applyFont="1" applyAlignment="1">
      <alignment horizontal="left" wrapText="1"/>
    </xf>
    <xf numFmtId="0" fontId="1" fillId="0" borderId="33" xfId="2" applyFont="1" applyBorder="1" applyAlignment="1">
      <alignment horizontal="right" indent="1"/>
    </xf>
    <xf numFmtId="0" fontId="6" fillId="4" borderId="17" xfId="2" applyFont="1" applyFill="1" applyBorder="1" applyAlignment="1">
      <alignment horizontal="center"/>
    </xf>
    <xf numFmtId="0" fontId="6" fillId="4" borderId="18" xfId="2" applyFont="1" applyFill="1" applyBorder="1" applyAlignment="1">
      <alignment horizontal="center"/>
    </xf>
    <xf numFmtId="0" fontId="1" fillId="0" borderId="14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left" vertical="top" wrapText="1" indent="2"/>
      <protection locked="0"/>
    </xf>
    <xf numFmtId="0" fontId="1" fillId="0" borderId="2" xfId="0" applyFont="1" applyBorder="1" applyAlignment="1" applyProtection="1">
      <alignment horizontal="left" vertical="top" wrapText="1" indent="2"/>
      <protection locked="0"/>
    </xf>
    <xf numFmtId="0" fontId="1" fillId="3" borderId="14" xfId="0" applyFont="1" applyFill="1" applyBorder="1" applyAlignment="1" applyProtection="1">
      <alignment horizontal="left" wrapText="1" indent="2"/>
      <protection locked="0"/>
    </xf>
    <xf numFmtId="0" fontId="1" fillId="3" borderId="2" xfId="0" applyFont="1" applyFill="1" applyBorder="1" applyAlignment="1" applyProtection="1">
      <alignment horizontal="left" wrapText="1" indent="2"/>
      <protection locked="0"/>
    </xf>
    <xf numFmtId="0" fontId="1" fillId="3" borderId="14" xfId="0" applyFont="1" applyFill="1" applyBorder="1" applyAlignment="1" applyProtection="1">
      <alignment horizontal="left" vertical="top" wrapText="1" indent="2"/>
      <protection locked="0"/>
    </xf>
    <xf numFmtId="0" fontId="1" fillId="3" borderId="2" xfId="0" applyFont="1" applyFill="1" applyBorder="1" applyAlignment="1" applyProtection="1">
      <alignment horizontal="left" vertical="top" wrapText="1" indent="2"/>
      <protection locked="0"/>
    </xf>
    <xf numFmtId="0" fontId="8" fillId="0" borderId="1" xfId="0" applyFont="1" applyBorder="1" applyAlignment="1"/>
    <xf numFmtId="0" fontId="8" fillId="0" borderId="13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2"/>
    </xf>
    <xf numFmtId="0" fontId="1" fillId="3" borderId="14" xfId="0" applyFont="1" applyFill="1" applyBorder="1" applyAlignment="1">
      <alignment horizontal="left" vertical="top" wrapText="1" indent="2"/>
    </xf>
    <xf numFmtId="0" fontId="1" fillId="3" borderId="2" xfId="0" applyFont="1" applyFill="1" applyBorder="1" applyAlignment="1">
      <alignment horizontal="left" vertical="top" wrapText="1" indent="2"/>
    </xf>
    <xf numFmtId="0" fontId="10" fillId="0" borderId="0" xfId="0" applyFont="1" applyAlignment="1">
      <alignment horizontal="left" wrapText="1"/>
    </xf>
    <xf numFmtId="0" fontId="7" fillId="0" borderId="12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33" xfId="0" applyFont="1" applyBorder="1" applyAlignment="1">
      <alignment horizontal="right" wrapText="1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indent="1"/>
    </xf>
    <xf numFmtId="0" fontId="1" fillId="0" borderId="33" xfId="0" applyFont="1" applyBorder="1" applyAlignment="1">
      <alignment horizontal="right" inden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left" wrapText="1" indent="2"/>
      <protection locked="0"/>
    </xf>
    <xf numFmtId="0" fontId="7" fillId="0" borderId="37" xfId="0" applyFont="1" applyBorder="1" applyAlignment="1">
      <alignment horizontal="right" wrapText="1"/>
    </xf>
    <xf numFmtId="0" fontId="1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4" borderId="54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9" fontId="5" fillId="4" borderId="49" xfId="1" applyNumberFormat="1" applyFont="1" applyFill="1" applyBorder="1" applyAlignment="1">
      <alignment horizontal="center" vertical="center" wrapText="1"/>
    </xf>
    <xf numFmtId="49" fontId="5" fillId="4" borderId="50" xfId="1" applyNumberFormat="1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0" fillId="0" borderId="0" xfId="0" applyFont="1" applyAlignment="1"/>
    <xf numFmtId="0" fontId="39" fillId="4" borderId="0" xfId="0" applyNumberFormat="1" applyFont="1" applyFill="1" applyBorder="1" applyAlignment="1">
      <alignment horizontal="center"/>
    </xf>
    <xf numFmtId="0" fontId="39" fillId="2" borderId="0" xfId="0" applyNumberFormat="1" applyFont="1" applyFill="1" applyAlignment="1">
      <alignment horizontal="right" wrapText="1" indent="1"/>
    </xf>
    <xf numFmtId="0" fontId="39" fillId="2" borderId="33" xfId="0" applyNumberFormat="1" applyFont="1" applyFill="1" applyBorder="1" applyAlignment="1">
      <alignment horizontal="right" wrapText="1" indent="1"/>
    </xf>
    <xf numFmtId="0" fontId="39" fillId="2" borderId="0" xfId="0" applyNumberFormat="1" applyFont="1" applyFill="1" applyAlignment="1">
      <alignment horizontal="left" wrapText="1"/>
    </xf>
    <xf numFmtId="0" fontId="39" fillId="2" borderId="0" xfId="0" applyNumberFormat="1" applyFont="1" applyFill="1" applyAlignment="1">
      <alignment horizontal="left"/>
    </xf>
    <xf numFmtId="0" fontId="1" fillId="3" borderId="14" xfId="0" applyFont="1" applyFill="1" applyBorder="1" applyAlignment="1">
      <alignment horizontal="left" wrapText="1" indent="2"/>
    </xf>
    <xf numFmtId="0" fontId="1" fillId="3" borderId="2" xfId="0" applyFont="1" applyFill="1" applyBorder="1" applyAlignment="1">
      <alignment horizontal="left" wrapText="1" indent="2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0" fontId="39" fillId="4" borderId="14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2" borderId="13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 indent="2"/>
    </xf>
    <xf numFmtId="0" fontId="6" fillId="0" borderId="2" xfId="0" applyFont="1" applyBorder="1" applyAlignment="1">
      <alignment horizontal="left" vertical="top" wrapText="1" indent="2"/>
    </xf>
    <xf numFmtId="0" fontId="6" fillId="3" borderId="14" xfId="0" applyFont="1" applyFill="1" applyBorder="1" applyAlignment="1">
      <alignment horizontal="left" vertical="top" wrapText="1" indent="2"/>
    </xf>
    <xf numFmtId="0" fontId="6" fillId="3" borderId="2" xfId="0" applyFont="1" applyFill="1" applyBorder="1" applyAlignment="1">
      <alignment horizontal="left" vertical="top" wrapText="1" indent="2"/>
    </xf>
    <xf numFmtId="0" fontId="6" fillId="0" borderId="1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8" fillId="0" borderId="12" xfId="0" applyFont="1" applyBorder="1" applyAlignment="1">
      <alignment horizontal="right" vertical="top" wrapText="1"/>
    </xf>
    <xf numFmtId="0" fontId="18" fillId="0" borderId="37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39" fillId="2" borderId="0" xfId="0" applyNumberFormat="1" applyFont="1" applyFill="1" applyAlignment="1">
      <alignment horizontal="right" wrapText="1"/>
    </xf>
    <xf numFmtId="0" fontId="39" fillId="2" borderId="33" xfId="0" applyNumberFormat="1" applyFont="1" applyFill="1" applyBorder="1" applyAlignment="1">
      <alignment horizontal="right" wrapText="1"/>
    </xf>
    <xf numFmtId="0" fontId="39" fillId="2" borderId="14" xfId="0" applyNumberFormat="1" applyFont="1" applyFill="1" applyBorder="1" applyAlignment="1">
      <alignment horizontal="center" wrapText="1"/>
    </xf>
    <xf numFmtId="0" fontId="12" fillId="0" borderId="0" xfId="3" applyFont="1" applyAlignment="1">
      <alignment horizontal="center"/>
    </xf>
    <xf numFmtId="0" fontId="39" fillId="2" borderId="0" xfId="0" applyNumberFormat="1" applyFont="1" applyFill="1" applyBorder="1" applyAlignment="1">
      <alignment horizontal="center"/>
    </xf>
    <xf numFmtId="0" fontId="17" fillId="0" borderId="0" xfId="2" applyFont="1" applyFill="1" applyAlignment="1">
      <alignment horizontal="center" vertical="center" wrapText="1"/>
    </xf>
    <xf numFmtId="0" fontId="1" fillId="0" borderId="6" xfId="2" applyFont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right" inden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right" indent="1"/>
    </xf>
    <xf numFmtId="0" fontId="1" fillId="0" borderId="0" xfId="2" applyFont="1" applyAlignment="1">
      <alignment horizontal="right" wrapText="1" indent="1"/>
    </xf>
    <xf numFmtId="0" fontId="1" fillId="0" borderId="33" xfId="2" applyFont="1" applyBorder="1" applyAlignment="1">
      <alignment horizontal="right" wrapText="1" indent="1"/>
    </xf>
    <xf numFmtId="0" fontId="6" fillId="2" borderId="5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1" fillId="4" borderId="14" xfId="2" applyFont="1" applyFill="1" applyBorder="1" applyAlignment="1">
      <alignment horizontal="center"/>
    </xf>
    <xf numFmtId="0" fontId="6" fillId="7" borderId="22" xfId="2" applyNumberFormat="1" applyFont="1" applyFill="1" applyBorder="1" applyAlignment="1">
      <alignment horizontal="center" vertical="center" wrapText="1"/>
    </xf>
    <xf numFmtId="0" fontId="6" fillId="7" borderId="31" xfId="2" applyNumberFormat="1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6" fillId="0" borderId="32" xfId="2" applyFont="1" applyFill="1" applyBorder="1" applyAlignment="1">
      <alignment horizontal="center"/>
    </xf>
    <xf numFmtId="0" fontId="6" fillId="0" borderId="58" xfId="2" applyFont="1" applyFill="1" applyBorder="1" applyAlignment="1">
      <alignment horizontal="center"/>
    </xf>
    <xf numFmtId="49" fontId="6" fillId="7" borderId="26" xfId="2" applyNumberFormat="1" applyFont="1" applyFill="1" applyBorder="1" applyAlignment="1">
      <alignment horizontal="center" vertical="center" wrapText="1"/>
    </xf>
    <xf numFmtId="49" fontId="6" fillId="7" borderId="32" xfId="2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justify" wrapText="1"/>
    </xf>
    <xf numFmtId="0" fontId="6" fillId="2" borderId="6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7" borderId="26" xfId="2" applyNumberFormat="1" applyFont="1" applyFill="1" applyBorder="1" applyAlignment="1">
      <alignment horizontal="center" vertical="center" wrapText="1"/>
    </xf>
    <xf numFmtId="0" fontId="6" fillId="7" borderId="32" xfId="2" applyNumberFormat="1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2" applyFont="1" applyFill="1" applyAlignment="1">
      <alignment horizontal="left" wrapText="1"/>
    </xf>
    <xf numFmtId="0" fontId="1" fillId="0" borderId="14" xfId="2" applyFont="1" applyBorder="1" applyAlignment="1">
      <alignment horizontal="left" wrapText="1"/>
    </xf>
    <xf numFmtId="0" fontId="18" fillId="0" borderId="12" xfId="2" applyFont="1" applyFill="1" applyBorder="1" applyAlignment="1">
      <alignment horizontal="right" wrapText="1"/>
    </xf>
    <xf numFmtId="0" fontId="1" fillId="0" borderId="14" xfId="2" applyFont="1" applyBorder="1" applyAlignment="1">
      <alignment horizontal="left" wrapText="1" indent="1"/>
    </xf>
    <xf numFmtId="0" fontId="7" fillId="0" borderId="14" xfId="2" applyFont="1" applyBorder="1" applyAlignment="1">
      <alignment horizontal="left" vertical="center" wrapText="1"/>
    </xf>
    <xf numFmtId="0" fontId="1" fillId="0" borderId="12" xfId="2" applyFont="1" applyBorder="1" applyAlignment="1">
      <alignment horizontal="left" wrapText="1"/>
    </xf>
    <xf numFmtId="0" fontId="1" fillId="0" borderId="37" xfId="2" applyFont="1" applyBorder="1" applyAlignment="1">
      <alignment horizontal="left" wrapText="1"/>
    </xf>
    <xf numFmtId="0" fontId="7" fillId="0" borderId="13" xfId="2" applyFont="1" applyBorder="1" applyAlignment="1">
      <alignment horizontal="left" vertical="center" wrapText="1"/>
    </xf>
    <xf numFmtId="0" fontId="18" fillId="0" borderId="14" xfId="2" applyFont="1" applyFill="1" applyBorder="1" applyAlignment="1">
      <alignment horizontal="left"/>
    </xf>
    <xf numFmtId="0" fontId="1" fillId="0" borderId="14" xfId="2" applyFont="1" applyBorder="1" applyAlignment="1">
      <alignment horizontal="left" vertical="center" wrapText="1"/>
    </xf>
    <xf numFmtId="0" fontId="22" fillId="0" borderId="12" xfId="2" applyFont="1" applyFill="1" applyBorder="1" applyAlignment="1">
      <alignment horizontal="center"/>
    </xf>
    <xf numFmtId="0" fontId="22" fillId="0" borderId="9" xfId="2" applyFont="1" applyFill="1" applyBorder="1" applyAlignment="1">
      <alignment horizontal="center"/>
    </xf>
    <xf numFmtId="0" fontId="18" fillId="0" borderId="0" xfId="2" applyFont="1" applyFill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wrapText="1"/>
    </xf>
    <xf numFmtId="0" fontId="8" fillId="0" borderId="1" xfId="2" applyFont="1" applyBorder="1" applyAlignment="1"/>
    <xf numFmtId="0" fontId="1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/>
    <xf numFmtId="0" fontId="1" fillId="0" borderId="3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/>
    </xf>
    <xf numFmtId="0" fontId="1" fillId="0" borderId="6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22" fillId="0" borderId="0" xfId="2" applyFont="1" applyFill="1" applyAlignment="1">
      <alignment horizontal="left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/>
    </xf>
    <xf numFmtId="0" fontId="47" fillId="0" borderId="0" xfId="2" applyFont="1" applyFill="1" applyAlignment="1">
      <alignment horizontal="center" vertical="center"/>
    </xf>
    <xf numFmtId="0" fontId="47" fillId="0" borderId="13" xfId="2" applyFont="1" applyFill="1" applyBorder="1" applyAlignment="1">
      <alignment horizontal="center" vertical="center"/>
    </xf>
    <xf numFmtId="0" fontId="22" fillId="0" borderId="2" xfId="2" applyFont="1" applyFill="1" applyBorder="1" applyAlignment="1">
      <alignment horizontal="center" vertical="center" wrapText="1"/>
    </xf>
    <xf numFmtId="0" fontId="22" fillId="0" borderId="12" xfId="2" applyFont="1" applyFill="1" applyBorder="1" applyAlignment="1">
      <alignment horizontal="center"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top" wrapText="1"/>
    </xf>
    <xf numFmtId="0" fontId="22" fillId="0" borderId="13" xfId="2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6" fillId="0" borderId="13" xfId="2" applyFont="1" applyFill="1" applyBorder="1" applyAlignment="1">
      <alignment horizontal="center"/>
    </xf>
    <xf numFmtId="0" fontId="22" fillId="0" borderId="0" xfId="2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7" fillId="0" borderId="12" xfId="0" applyFont="1" applyBorder="1" applyAlignment="1">
      <alignment horizontal="right" vertical="center" wrapText="1" indent="1"/>
    </xf>
    <xf numFmtId="0" fontId="7" fillId="0" borderId="3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10" fillId="0" borderId="0" xfId="0" applyFont="1" applyBorder="1" applyAlignment="1">
      <alignment horizontal="justify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2002год" xfId="1"/>
    <cellStyle name="Финансовый 2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ADBC9FE-89B6-4905-BFBC-5426CFF5EDCA}" diskRevisions="1" revisionId="21" version="2">
  <header guid="{99D0F2E6-54A3-4AA5-A7D6-15BE40672F23}" dateTime="2024-02-27T09:04:46" maxSheetId="25" userName="User" r:id="rId1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4ADBC9FE-89B6-4905-BFBC-5426CFF5EDCA}" dateTime="2024-02-27T09:05:19" maxSheetId="25" userName="User" r:id="rId2" minRId="1" maxRId="5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E15" t="inlineStr">
      <is>
        <t>за  2022 год
(за отчетный
финансовый год)</t>
      </is>
    </oc>
    <nc r="E15" t="inlineStr">
      <is>
        <t>за  2023 год
(за отчетный
финансовый год)</t>
      </is>
    </nc>
  </rcc>
  <rcc rId="2" sId="1">
    <oc r="F15" t="inlineStr">
      <is>
        <t>за  2021 год 
(за год, предшествующий 
отчетному)</t>
      </is>
    </oc>
    <nc r="F15" t="inlineStr">
      <is>
        <t>за  2022 год 
(за год, предшествующий 
отчетному)</t>
      </is>
    </nc>
  </rcc>
  <rcc rId="3" sId="1">
    <oc r="B4" t="inlineStr">
      <is>
        <t xml:space="preserve">                                                                                                      на 1  ___________  20__ г.</t>
      </is>
    </oc>
    <nc r="B4" t="inlineStr">
      <is>
        <t xml:space="preserve">                                                                                                      на 1 января  2024 г.</t>
      </is>
    </nc>
  </rcc>
  <rcc rId="4" sId="1">
    <nc r="C6" t="inlineStr">
      <is>
        <t>Муниципальное бюджетное общеобразовательное учреждение "Турецкая средняя общеобразовательная школа аграрного направления"</t>
      </is>
    </nc>
  </rcc>
  <rcc rId="5" sId="1">
    <nc r="C7" t="inlineStr">
      <is>
        <t>Управление образования Администрации муниципального образования "Муниципальный округ Балезинский район Удмуртской Республики"</t>
      </is>
    </nc>
  </rcc>
  <rcv guid="{BA6529BE-B863-4BA8-8CC0-F00E437619FD}" action="delete"/>
  <rdn rId="0" localSheetId="2" customView="1" name="Z_BA6529BE_B863_4BA8_8CC0_F00E437619FD_.wvu.PrintArea" hidden="1" oldHidden="1">
    <formula>'+1.1.Выплаты'!$A$1:$U$45</formula>
    <oldFormula>'+1.1.Выплаты'!$A$1:$U$45</oldFormula>
  </rdn>
  <rdn rId="0" localSheetId="2" customView="1" name="Z_BA6529BE_B863_4BA8_8CC0_F00E437619FD_.wvu.PrintTitles" hidden="1" oldHidden="1">
    <formula>'+1.1.Выплаты'!$3:$7</formula>
    <oldFormula>'+1.1.Выплаты'!$3:$7</oldFormula>
  </rdn>
  <rdn rId="0" localSheetId="6" customView="1" name="Z_BA6529BE_B863_4BA8_8CC0_F00E437619FD_.wvu.PrintArea" hidden="1" oldHidden="1">
    <formula>'4.Просроченная кредиторка '!$A$1:$Q$41</formula>
    <oldFormula>'4.Просроченная кредиторка '!$A$1:$Q$41</oldFormula>
  </rdn>
  <rdn rId="0" localSheetId="7" customView="1" name="Z_BA6529BE_B863_4BA8_8CC0_F00E437619FD_.wvu.PrintArea" hidden="1" oldHidden="1">
    <formula>'5.Ущерб'!$A$1:$O$37</formula>
    <oldFormula>'5.Ущерб'!$A$1:$O$37</oldFormula>
  </rdn>
  <rdn rId="0" localSheetId="8" customView="1" name="Z_BA6529BE_B863_4BA8_8CC0_F00E437619FD_.wvu.PrintArea" hidden="1" oldHidden="1">
    <formula>'6.Численность'!$A$1:$Q$37</formula>
    <oldFormula>'6.Численность'!$A$1:$Q$37</oldFormula>
  </rdn>
  <rdn rId="0" localSheetId="9" customView="1" name="Z_BA6529BE_B863_4BA8_8CC0_F00E437619FD_.wvu.PrintArea" hidden="1" oldHidden="1">
    <formula>'6.ФОТ'!$A$1:$P$26</formula>
    <oldFormula>'6.ФОТ'!$A$1:$P$26</oldFormula>
  </rdn>
  <rdn rId="0" localSheetId="10" customView="1" name="Z_BA6529BE_B863_4BA8_8CC0_F00E437619FD_.wvu.PrintArea" hidden="1" oldHidden="1">
    <formula>'6.Аналитраспр по ИФО'!$A$1:$N$41</formula>
    <oldFormula>'6.Аналитраспр по ИФО'!$A$1:$N$41</oldFormula>
  </rdn>
  <rdn rId="0" localSheetId="11" customView="1" name="Z_BA6529BE_B863_4BA8_8CC0_F00E437619FD_.wvu.PrintArea" hidden="1" oldHidden="1">
    <formula>'7.Счета'!$A$1:$H$36</formula>
    <oldFormula>'7.Счета'!$A$1:$H$36</oldFormula>
  </rdn>
  <rdn rId="0" localSheetId="12" customView="1" name="Z_BA6529BE_B863_4BA8_8CC0_F00E437619FD_.wvu.PrintArea" hidden="1" oldHidden="1">
    <formula>'8.Недвижимое+'!$A$1:$R$43</formula>
    <oldFormula>'8.Недвижимое+'!$A$1:$R$43</oldFormula>
  </rdn>
  <rdn rId="0" localSheetId="14" customView="1" name="Z_BA6529BE_B863_4BA8_8CC0_F00E437619FD_.wvu.PrintArea" hidden="1" oldHidden="1">
    <formula>'9.Земельные участки+'!$A$1:$V$28</formula>
    <oldFormula>'9.Земельные участки+'!$A$1:$V$28</oldFormula>
  </rdn>
  <rdn rId="0" localSheetId="15" customView="1" name="Z_BA6529BE_B863_4BA8_8CC0_F00E437619FD_.wvu.PrintArea" hidden="1" oldHidden="1">
    <formula>'10.Аренда+'!$A$1:$R$57</formula>
    <oldFormula>'10.Аренда+'!$A$1:$R$57</oldFormula>
  </rdn>
  <rdn rId="0" localSheetId="16" customView="1" name="Z_BA6529BE_B863_4BA8_8CC0_F00E437619FD_.wvu.PrintArea" hidden="1" oldHidden="1">
    <formula>'11.Безвозмездное пользование+'!$A$1:$Q$36</formula>
    <oldFormula>'11.Безвозмездное пользование+'!$A$1:$Q$36</oldFormula>
  </rdn>
  <rdn rId="0" localSheetId="17" customView="1" name="Z_BA6529BE_B863_4BA8_8CC0_F00E437619FD_.wvu.Cols" hidden="1" oldHidden="1">
    <formula>'12.ОЦДИ+'!$HQ:$HZ,'12.ОЦДИ+'!$RM:$RV,'12.ОЦДИ+'!$ABI:$ABR,'12.ОЦДИ+'!$ALE:$ALN,'12.ОЦДИ+'!$AVA:$AVJ,'12.ОЦДИ+'!$BEW:$BFF,'12.ОЦДИ+'!$BOS:$BPB,'12.ОЦДИ+'!$BYO:$BYX,'12.ОЦДИ+'!$CIK:$CIT,'12.ОЦДИ+'!$CSG:$CSP,'12.ОЦДИ+'!$DCC:$DCL,'12.ОЦДИ+'!$DLY:$DMH,'12.ОЦДИ+'!$DVU:$DWD,'12.ОЦДИ+'!$EFQ:$EFZ,'12.ОЦДИ+'!$EPM:$EPV,'12.ОЦДИ+'!$EZI:$EZR,'12.ОЦДИ+'!$FJE:$FJN,'12.ОЦДИ+'!$FTA:$FTJ,'12.ОЦДИ+'!$GCW:$GDF,'12.ОЦДИ+'!$GMS:$GNB,'12.ОЦДИ+'!$GWO:$GWX,'12.ОЦДИ+'!$HGK:$HGT,'12.ОЦДИ+'!$HQG:$HQP,'12.ОЦДИ+'!$IAC:$IAL,'12.ОЦДИ+'!$IJY:$IKH,'12.ОЦДИ+'!$ITU:$IUD,'12.ОЦДИ+'!$JDQ:$JDZ,'12.ОЦДИ+'!$JNM:$JNV,'12.ОЦДИ+'!$JXI:$JXR,'12.ОЦДИ+'!$KHE:$KHN,'12.ОЦДИ+'!$KRA:$KRJ,'12.ОЦДИ+'!$LAW:$LBF,'12.ОЦДИ+'!$LKS:$LLB,'12.ОЦДИ+'!$LUO:$LUX,'12.ОЦДИ+'!$MEK:$MET,'12.ОЦДИ+'!$MOG:$MOP,'12.ОЦДИ+'!$MYC:$MYL,'12.ОЦДИ+'!$NHY:$NIH,'12.ОЦДИ+'!$NRU:$NSD,'12.ОЦДИ+'!$OBQ:$OBZ,'12.ОЦДИ+'!$OLM:$OLV,'12.ОЦДИ+'!$OVI:$OVR,'12.ОЦДИ+'!$PFE:$PFN,'12.ОЦДИ+'!$PPA:$PPJ,'12.ОЦДИ+'!$PYW:$PZF,'12.ОЦДИ+'!$QIS:$QJB,'12.ОЦДИ+'!$QSO:$QSX,'12.ОЦДИ+'!$RCK:$RCT,'12.ОЦДИ+'!$RMG:$RMP,'12.ОЦДИ+'!$RWC:$RWL,'12.ОЦДИ+'!$SFY:$SGH,'12.ОЦДИ+'!$SPU:$SQD,'12.ОЦДИ+'!$SZQ:$SZZ,'12.ОЦДИ+'!$TJM:$TJV,'12.ОЦДИ+'!$TTI:$TTR,'12.ОЦДИ+'!$UDE:$UDN,'12.ОЦДИ+'!$UNA:$UNJ,'12.ОЦДИ+'!$UWW:$UXF,'12.ОЦДИ+'!$VGS:$VHB,'12.ОЦДИ+'!$VQO:$VQX,'12.ОЦДИ+'!$WAK:$WAT,'12.ОЦДИ+'!$WKG:$WKP,'12.ОЦДИ+'!$WUC:$WUL</formula>
    <oldFormula>'12.ОЦДИ+'!$HQ:$HZ,'12.ОЦДИ+'!$RM:$RV,'12.ОЦДИ+'!$ABI:$ABR,'12.ОЦДИ+'!$ALE:$ALN,'12.ОЦДИ+'!$AVA:$AVJ,'12.ОЦДИ+'!$BEW:$BFF,'12.ОЦДИ+'!$BOS:$BPB,'12.ОЦДИ+'!$BYO:$BYX,'12.ОЦДИ+'!$CIK:$CIT,'12.ОЦДИ+'!$CSG:$CSP,'12.ОЦДИ+'!$DCC:$DCL,'12.ОЦДИ+'!$DLY:$DMH,'12.ОЦДИ+'!$DVU:$DWD,'12.ОЦДИ+'!$EFQ:$EFZ,'12.ОЦДИ+'!$EPM:$EPV,'12.ОЦДИ+'!$EZI:$EZR,'12.ОЦДИ+'!$FJE:$FJN,'12.ОЦДИ+'!$FTA:$FTJ,'12.ОЦДИ+'!$GCW:$GDF,'12.ОЦДИ+'!$GMS:$GNB,'12.ОЦДИ+'!$GWO:$GWX,'12.ОЦДИ+'!$HGK:$HGT,'12.ОЦДИ+'!$HQG:$HQP,'12.ОЦДИ+'!$IAC:$IAL,'12.ОЦДИ+'!$IJY:$IKH,'12.ОЦДИ+'!$ITU:$IUD,'12.ОЦДИ+'!$JDQ:$JDZ,'12.ОЦДИ+'!$JNM:$JNV,'12.ОЦДИ+'!$JXI:$JXR,'12.ОЦДИ+'!$KHE:$KHN,'12.ОЦДИ+'!$KRA:$KRJ,'12.ОЦДИ+'!$LAW:$LBF,'12.ОЦДИ+'!$LKS:$LLB,'12.ОЦДИ+'!$LUO:$LUX,'12.ОЦДИ+'!$MEK:$MET,'12.ОЦДИ+'!$MOG:$MOP,'12.ОЦДИ+'!$MYC:$MYL,'12.ОЦДИ+'!$NHY:$NIH,'12.ОЦДИ+'!$NRU:$NSD,'12.ОЦДИ+'!$OBQ:$OBZ,'12.ОЦДИ+'!$OLM:$OLV,'12.ОЦДИ+'!$OVI:$OVR,'12.ОЦДИ+'!$PFE:$PFN,'12.ОЦДИ+'!$PPA:$PPJ,'12.ОЦДИ+'!$PYW:$PZF,'12.ОЦДИ+'!$QIS:$QJB,'12.ОЦДИ+'!$QSO:$QSX,'12.ОЦДИ+'!$RCK:$RCT,'12.ОЦДИ+'!$RMG:$RMP,'12.ОЦДИ+'!$RWC:$RWL,'12.ОЦДИ+'!$SFY:$SGH,'12.ОЦДИ+'!$SPU:$SQD,'12.ОЦДИ+'!$SZQ:$SZZ,'12.ОЦДИ+'!$TJM:$TJV,'12.ОЦДИ+'!$TTI:$TTR,'12.ОЦДИ+'!$UDE:$UDN,'12.ОЦДИ+'!$UNA:$UNJ,'12.ОЦДИ+'!$UWW:$UXF,'12.ОЦДИ+'!$VGS:$VHB,'12.ОЦДИ+'!$VQO:$VQX,'12.ОЦДИ+'!$WAK:$WAT,'12.ОЦДИ+'!$WKG:$WKP,'12.ОЦДИ+'!$WUC:$WUL</oldFormula>
  </rdn>
  <rdn rId="0" localSheetId="18" customView="1" name="Z_BA6529BE_B863_4BA8_8CC0_F00E437619FD_.wvu.Cols" hidden="1" oldHidden="1">
    <formula>'12.ОЦДИ расходы'!$IS:$JB,'12.ОЦДИ расходы'!$SO:$SX,'12.ОЦДИ расходы'!$ACK:$ACT,'12.ОЦДИ расходы'!$AMG:$AMP,'12.ОЦДИ расходы'!$AWC:$AWL,'12.ОЦДИ расходы'!$BFY:$BGH,'12.ОЦДИ расходы'!$BPU:$BQD,'12.ОЦДИ расходы'!$BZQ:$BZZ,'12.ОЦДИ расходы'!$CJM:$CJV,'12.ОЦДИ расходы'!$CTI:$CTR,'12.ОЦДИ расходы'!$DDE:$DDN,'12.ОЦДИ расходы'!$DNA:$DNJ,'12.ОЦДИ расходы'!$DWW:$DXF,'12.ОЦДИ расходы'!$EGS:$EHB,'12.ОЦДИ расходы'!$EQO:$EQX,'12.ОЦДИ расходы'!$FAK:$FAT,'12.ОЦДИ расходы'!$FKG:$FKP,'12.ОЦДИ расходы'!$FUC:$FUL,'12.ОЦДИ расходы'!$GDY:$GEH,'12.ОЦДИ расходы'!$GNU:$GOD,'12.ОЦДИ расходы'!$GXQ:$GXZ,'12.ОЦДИ расходы'!$HHM:$HHV,'12.ОЦДИ расходы'!$HRI:$HRR,'12.ОЦДИ расходы'!$IBE:$IBN,'12.ОЦДИ расходы'!$ILA:$ILJ,'12.ОЦДИ расходы'!$IUW:$IVF,'12.ОЦДИ расходы'!$JES:$JFB,'12.ОЦДИ расходы'!$JOO:$JOX,'12.ОЦДИ расходы'!$JYK:$JYT,'12.ОЦДИ расходы'!$KIG:$KIP,'12.ОЦДИ расходы'!$KSC:$KSL,'12.ОЦДИ расходы'!$LBY:$LCH,'12.ОЦДИ расходы'!$LLU:$LMD,'12.ОЦДИ расходы'!$LVQ:$LVZ,'12.ОЦДИ расходы'!$MFM:$MFV,'12.ОЦДИ расходы'!$MPI:$MPR,'12.ОЦДИ расходы'!$MZE:$MZN,'12.ОЦДИ расходы'!$NJA:$NJJ,'12.ОЦДИ расходы'!$NSW:$NTF,'12.ОЦДИ расходы'!$OCS:$ODB,'12.ОЦДИ расходы'!$OMO:$OMX,'12.ОЦДИ расходы'!$OWK:$OWT,'12.ОЦДИ расходы'!$PGG:$PGP,'12.ОЦДИ расходы'!$PQC:$PQL,'12.ОЦДИ расходы'!$PZY:$QAH,'12.ОЦДИ расходы'!$QJU:$QKD,'12.ОЦДИ расходы'!$QTQ:$QTZ,'12.ОЦДИ расходы'!$RDM:$RDV,'12.ОЦДИ расходы'!$RNI:$RNR,'12.ОЦДИ расходы'!$RXE:$RXN,'12.ОЦДИ расходы'!$SHA:$SHJ,'12.ОЦДИ расходы'!$SQW:$SRF,'12.ОЦДИ расходы'!$TAS:$TBB,'12.ОЦДИ расходы'!$TKO:$TKX,'12.ОЦДИ расходы'!$TUK:$TUT,'12.ОЦДИ расходы'!$UEG:$UEP,'12.ОЦДИ расходы'!$UOC:$UOL,'12.ОЦДИ расходы'!$UXY:$UYH,'12.ОЦДИ расходы'!$VHU:$VID,'12.ОЦДИ расходы'!$VRQ:$VRZ,'12.ОЦДИ расходы'!$WBM:$WBV,'12.ОЦДИ расходы'!$WLI:$WLR,'12.ОЦДИ расходы'!$WVE:$WVN</formula>
    <oldFormula>'12.ОЦДИ расходы'!$IS:$JB,'12.ОЦДИ расходы'!$SO:$SX,'12.ОЦДИ расходы'!$ACK:$ACT,'12.ОЦДИ расходы'!$AMG:$AMP,'12.ОЦДИ расходы'!$AWC:$AWL,'12.ОЦДИ расходы'!$BFY:$BGH,'12.ОЦДИ расходы'!$BPU:$BQD,'12.ОЦДИ расходы'!$BZQ:$BZZ,'12.ОЦДИ расходы'!$CJM:$CJV,'12.ОЦДИ расходы'!$CTI:$CTR,'12.ОЦДИ расходы'!$DDE:$DDN,'12.ОЦДИ расходы'!$DNA:$DNJ,'12.ОЦДИ расходы'!$DWW:$DXF,'12.ОЦДИ расходы'!$EGS:$EHB,'12.ОЦДИ расходы'!$EQO:$EQX,'12.ОЦДИ расходы'!$FAK:$FAT,'12.ОЦДИ расходы'!$FKG:$FKP,'12.ОЦДИ расходы'!$FUC:$FUL,'12.ОЦДИ расходы'!$GDY:$GEH,'12.ОЦДИ расходы'!$GNU:$GOD,'12.ОЦДИ расходы'!$GXQ:$GXZ,'12.ОЦДИ расходы'!$HHM:$HHV,'12.ОЦДИ расходы'!$HRI:$HRR,'12.ОЦДИ расходы'!$IBE:$IBN,'12.ОЦДИ расходы'!$ILA:$ILJ,'12.ОЦДИ расходы'!$IUW:$IVF,'12.ОЦДИ расходы'!$JES:$JFB,'12.ОЦДИ расходы'!$JOO:$JOX,'12.ОЦДИ расходы'!$JYK:$JYT,'12.ОЦДИ расходы'!$KIG:$KIP,'12.ОЦДИ расходы'!$KSC:$KSL,'12.ОЦДИ расходы'!$LBY:$LCH,'12.ОЦДИ расходы'!$LLU:$LMD,'12.ОЦДИ расходы'!$LVQ:$LVZ,'12.ОЦДИ расходы'!$MFM:$MFV,'12.ОЦДИ расходы'!$MPI:$MPR,'12.ОЦДИ расходы'!$MZE:$MZN,'12.ОЦДИ расходы'!$NJA:$NJJ,'12.ОЦДИ расходы'!$NSW:$NTF,'12.ОЦДИ расходы'!$OCS:$ODB,'12.ОЦДИ расходы'!$OMO:$OMX,'12.ОЦДИ расходы'!$OWK:$OWT,'12.ОЦДИ расходы'!$PGG:$PGP,'12.ОЦДИ расходы'!$PQC:$PQL,'12.ОЦДИ расходы'!$PZY:$QAH,'12.ОЦДИ расходы'!$QJU:$QKD,'12.ОЦДИ расходы'!$QTQ:$QTZ,'12.ОЦДИ расходы'!$RDM:$RDV,'12.ОЦДИ расходы'!$RNI:$RNR,'12.ОЦДИ расходы'!$RXE:$RXN,'12.ОЦДИ расходы'!$SHA:$SHJ,'12.ОЦДИ расходы'!$SQW:$SRF,'12.ОЦДИ расходы'!$TAS:$TBB,'12.ОЦДИ расходы'!$TKO:$TKX,'12.ОЦДИ расходы'!$TUK:$TUT,'12.ОЦДИ расходы'!$UEG:$UEP,'12.ОЦДИ расходы'!$UOC:$UOL,'12.ОЦДИ расходы'!$UXY:$UYH,'12.ОЦДИ расходы'!$VHU:$VID,'12.ОЦДИ расходы'!$VRQ:$VRZ,'12.ОЦДИ расходы'!$WBM:$WBV,'12.ОЦДИ расходы'!$WLI:$WLR,'12.ОЦДИ расходы'!$WVE:$WVN</oldFormula>
  </rdn>
  <rdn rId="0" localSheetId="19" customView="1" name="Z_BA6529BE_B863_4BA8_8CC0_F00E437619FD_.wvu.Cols" hidden="1" oldHidden="1">
    <formula>'13.Авто Раздел 1+'!$HR:$IA,'13.Авто Раздел 1+'!$RN:$RW,'13.Авто Раздел 1+'!$ABJ:$ABS,'13.Авто Раздел 1+'!$ALF:$ALO,'13.Авто Раздел 1+'!$AVB:$AVK,'13.Авто Раздел 1+'!$BEX:$BFG,'13.Авто Раздел 1+'!$BOT:$BPC,'13.Авто Раздел 1+'!$BYP:$BYY,'13.Авто Раздел 1+'!$CIL:$CIU,'13.Авто Раздел 1+'!$CSH:$CSQ,'13.Авто Раздел 1+'!$DCD:$DCM,'13.Авто Раздел 1+'!$DLZ:$DMI,'13.Авто Раздел 1+'!$DVV:$DWE,'13.Авто Раздел 1+'!$EFR:$EGA,'13.Авто Раздел 1+'!$EPN:$EPW,'13.Авто Раздел 1+'!$EZJ:$EZS,'13.Авто Раздел 1+'!$FJF:$FJO,'13.Авто Раздел 1+'!$FTB:$FTK,'13.Авто Раздел 1+'!$GCX:$GDG,'13.Авто Раздел 1+'!$GMT:$GNC,'13.Авто Раздел 1+'!$GWP:$GWY,'13.Авто Раздел 1+'!$HGL:$HGU,'13.Авто Раздел 1+'!$HQH:$HQQ,'13.Авто Раздел 1+'!$IAD:$IAM,'13.Авто Раздел 1+'!$IJZ:$IKI,'13.Авто Раздел 1+'!$ITV:$IUE,'13.Авто Раздел 1+'!$JDR:$JEA,'13.Авто Раздел 1+'!$JNN:$JNW,'13.Авто Раздел 1+'!$JXJ:$JXS,'13.Авто Раздел 1+'!$KHF:$KHO,'13.Авто Раздел 1+'!$KRB:$KRK,'13.Авто Раздел 1+'!$LAX:$LBG,'13.Авто Раздел 1+'!$LKT:$LLC,'13.Авто Раздел 1+'!$LUP:$LUY,'13.Авто Раздел 1+'!$MEL:$MEU,'13.Авто Раздел 1+'!$MOH:$MOQ,'13.Авто Раздел 1+'!$MYD:$MYM,'13.Авто Раздел 1+'!$NHZ:$NII,'13.Авто Раздел 1+'!$NRV:$NSE,'13.Авто Раздел 1+'!$OBR:$OCA,'13.Авто Раздел 1+'!$OLN:$OLW,'13.Авто Раздел 1+'!$OVJ:$OVS,'13.Авто Раздел 1+'!$PFF:$PFO,'13.Авто Раздел 1+'!$PPB:$PPK,'13.Авто Раздел 1+'!$PYX:$PZG,'13.Авто Раздел 1+'!$QIT:$QJC,'13.Авто Раздел 1+'!$QSP:$QSY,'13.Авто Раздел 1+'!$RCL:$RCU,'13.Авто Раздел 1+'!$RMH:$RMQ,'13.Авто Раздел 1+'!$RWD:$RWM,'13.Авто Раздел 1+'!$SFZ:$SGI,'13.Авто Раздел 1+'!$SPV:$SQE,'13.Авто Раздел 1+'!$SZR:$TAA,'13.Авто Раздел 1+'!$TJN:$TJW,'13.Авто Раздел 1+'!$TTJ:$TTS,'13.Авто Раздел 1+'!$UDF:$UDO,'13.Авто Раздел 1+'!$UNB:$UNK,'13.Авто Раздел 1+'!$UWX:$UXG,'13.Авто Раздел 1+'!$VGT:$VHC,'13.Авто Раздел 1+'!$VQP:$VQY,'13.Авто Раздел 1+'!$WAL:$WAU,'13.Авто Раздел 1+'!$WKH:$WKQ,'13.Авто Раздел 1+'!$WUD:$WUM</formula>
    <oldFormula>'13.Авто Раздел 1+'!$HR:$IA,'13.Авто Раздел 1+'!$RN:$RW,'13.Авто Раздел 1+'!$ABJ:$ABS,'13.Авто Раздел 1+'!$ALF:$ALO,'13.Авто Раздел 1+'!$AVB:$AVK,'13.Авто Раздел 1+'!$BEX:$BFG,'13.Авто Раздел 1+'!$BOT:$BPC,'13.Авто Раздел 1+'!$BYP:$BYY,'13.Авто Раздел 1+'!$CIL:$CIU,'13.Авто Раздел 1+'!$CSH:$CSQ,'13.Авто Раздел 1+'!$DCD:$DCM,'13.Авто Раздел 1+'!$DLZ:$DMI,'13.Авто Раздел 1+'!$DVV:$DWE,'13.Авто Раздел 1+'!$EFR:$EGA,'13.Авто Раздел 1+'!$EPN:$EPW,'13.Авто Раздел 1+'!$EZJ:$EZS,'13.Авто Раздел 1+'!$FJF:$FJO,'13.Авто Раздел 1+'!$FTB:$FTK,'13.Авто Раздел 1+'!$GCX:$GDG,'13.Авто Раздел 1+'!$GMT:$GNC,'13.Авто Раздел 1+'!$GWP:$GWY,'13.Авто Раздел 1+'!$HGL:$HGU,'13.Авто Раздел 1+'!$HQH:$HQQ,'13.Авто Раздел 1+'!$IAD:$IAM,'13.Авто Раздел 1+'!$IJZ:$IKI,'13.Авто Раздел 1+'!$ITV:$IUE,'13.Авто Раздел 1+'!$JDR:$JEA,'13.Авто Раздел 1+'!$JNN:$JNW,'13.Авто Раздел 1+'!$JXJ:$JXS,'13.Авто Раздел 1+'!$KHF:$KHO,'13.Авто Раздел 1+'!$KRB:$KRK,'13.Авто Раздел 1+'!$LAX:$LBG,'13.Авто Раздел 1+'!$LKT:$LLC,'13.Авто Раздел 1+'!$LUP:$LUY,'13.Авто Раздел 1+'!$MEL:$MEU,'13.Авто Раздел 1+'!$MOH:$MOQ,'13.Авто Раздел 1+'!$MYD:$MYM,'13.Авто Раздел 1+'!$NHZ:$NII,'13.Авто Раздел 1+'!$NRV:$NSE,'13.Авто Раздел 1+'!$OBR:$OCA,'13.Авто Раздел 1+'!$OLN:$OLW,'13.Авто Раздел 1+'!$OVJ:$OVS,'13.Авто Раздел 1+'!$PFF:$PFO,'13.Авто Раздел 1+'!$PPB:$PPK,'13.Авто Раздел 1+'!$PYX:$PZG,'13.Авто Раздел 1+'!$QIT:$QJC,'13.Авто Раздел 1+'!$QSP:$QSY,'13.Авто Раздел 1+'!$RCL:$RCU,'13.Авто Раздел 1+'!$RMH:$RMQ,'13.Авто Раздел 1+'!$RWD:$RWM,'13.Авто Раздел 1+'!$SFZ:$SGI,'13.Авто Раздел 1+'!$SPV:$SQE,'13.Авто Раздел 1+'!$SZR:$TAA,'13.Авто Раздел 1+'!$TJN:$TJW,'13.Авто Раздел 1+'!$TTJ:$TTS,'13.Авто Раздел 1+'!$UDF:$UDO,'13.Авто Раздел 1+'!$UNB:$UNK,'13.Авто Раздел 1+'!$UWX:$UXG,'13.Авто Раздел 1+'!$VGT:$VHC,'13.Авто Раздел 1+'!$VQP:$VQY,'13.Авто Раздел 1+'!$WAL:$WAU,'13.Авто Раздел 1+'!$WKH:$WKQ,'13.Авто Раздел 1+'!$WUD:$WUM</oldFormula>
  </rdn>
  <rdn rId="0" localSheetId="22" customView="1" name="Z_BA6529BE_B863_4BA8_8CC0_F00E437619FD_.wvu.Cols" hidden="1" oldHidden="1">
    <formula>'13.Авто Раздел 4'!$IU:$JD,'13.Авто Раздел 4'!$SQ:$SZ,'13.Авто Раздел 4'!$ACM:$ACV,'13.Авто Раздел 4'!$AMI:$AMR,'13.Авто Раздел 4'!$AWE:$AWN,'13.Авто Раздел 4'!$BGA:$BGJ,'13.Авто Раздел 4'!$BPW:$BQF,'13.Авто Раздел 4'!$BZS:$CAB,'13.Авто Раздел 4'!$CJO:$CJX,'13.Авто Раздел 4'!$CTK:$CTT,'13.Авто Раздел 4'!$DDG:$DDP,'13.Авто Раздел 4'!$DNC:$DNL,'13.Авто Раздел 4'!$DWY:$DXH,'13.Авто Раздел 4'!$EGU:$EHD,'13.Авто Раздел 4'!$EQQ:$EQZ,'13.Авто Раздел 4'!$FAM:$FAV,'13.Авто Раздел 4'!$FKI:$FKR,'13.Авто Раздел 4'!$FUE:$FUN,'13.Авто Раздел 4'!$GEA:$GEJ,'13.Авто Раздел 4'!$GNW:$GOF,'13.Авто Раздел 4'!$GXS:$GYB,'13.Авто Раздел 4'!$HHO:$HHX,'13.Авто Раздел 4'!$HRK:$HRT,'13.Авто Раздел 4'!$IBG:$IBP,'13.Авто Раздел 4'!$ILC:$ILL,'13.Авто Раздел 4'!$IUY:$IVH,'13.Авто Раздел 4'!$JEU:$JFD,'13.Авто Раздел 4'!$JOQ:$JOZ,'13.Авто Раздел 4'!$JYM:$JYV,'13.Авто Раздел 4'!$KII:$KIR,'13.Авто Раздел 4'!$KSE:$KSN,'13.Авто Раздел 4'!$LCA:$LCJ,'13.Авто Раздел 4'!$LLW:$LMF,'13.Авто Раздел 4'!$LVS:$LWB,'13.Авто Раздел 4'!$MFO:$MFX,'13.Авто Раздел 4'!$MPK:$MPT,'13.Авто Раздел 4'!$MZG:$MZP,'13.Авто Раздел 4'!$NJC:$NJL,'13.Авто Раздел 4'!$NSY:$NTH,'13.Авто Раздел 4'!$OCU:$ODD,'13.Авто Раздел 4'!$OMQ:$OMZ,'13.Авто Раздел 4'!$OWM:$OWV,'13.Авто Раздел 4'!$PGI:$PGR,'13.Авто Раздел 4'!$PQE:$PQN,'13.Авто Раздел 4'!$QAA:$QAJ,'13.Авто Раздел 4'!$QJW:$QKF,'13.Авто Раздел 4'!$QTS:$QUB,'13.Авто Раздел 4'!$RDO:$RDX,'13.Авто Раздел 4'!$RNK:$RNT,'13.Авто Раздел 4'!$RXG:$RXP,'13.Авто Раздел 4'!$SHC:$SHL,'13.Авто Раздел 4'!$SQY:$SRH,'13.Авто Раздел 4'!$TAU:$TBD,'13.Авто Раздел 4'!$TKQ:$TKZ,'13.Авто Раздел 4'!$TUM:$TUV,'13.Авто Раздел 4'!$UEI:$UER,'13.Авто Раздел 4'!$UOE:$UON,'13.Авто Раздел 4'!$UYA:$UYJ,'13.Авто Раздел 4'!$VHW:$VIF,'13.Авто Раздел 4'!$VRS:$VSB,'13.Авто Раздел 4'!$WBO:$WBX,'13.Авто Раздел 4'!$WLK:$WLT,'13.Авто Раздел 4'!$WVG:$WVP</formula>
    <oldFormula>'13.Авто Раздел 4'!$IU:$JD,'13.Авто Раздел 4'!$SQ:$SZ,'13.Авто Раздел 4'!$ACM:$ACV,'13.Авто Раздел 4'!$AMI:$AMR,'13.Авто Раздел 4'!$AWE:$AWN,'13.Авто Раздел 4'!$BGA:$BGJ,'13.Авто Раздел 4'!$BPW:$BQF,'13.Авто Раздел 4'!$BZS:$CAB,'13.Авто Раздел 4'!$CJO:$CJX,'13.Авто Раздел 4'!$CTK:$CTT,'13.Авто Раздел 4'!$DDG:$DDP,'13.Авто Раздел 4'!$DNC:$DNL,'13.Авто Раздел 4'!$DWY:$DXH,'13.Авто Раздел 4'!$EGU:$EHD,'13.Авто Раздел 4'!$EQQ:$EQZ,'13.Авто Раздел 4'!$FAM:$FAV,'13.Авто Раздел 4'!$FKI:$FKR,'13.Авто Раздел 4'!$FUE:$FUN,'13.Авто Раздел 4'!$GEA:$GEJ,'13.Авто Раздел 4'!$GNW:$GOF,'13.Авто Раздел 4'!$GXS:$GYB,'13.Авто Раздел 4'!$HHO:$HHX,'13.Авто Раздел 4'!$HRK:$HRT,'13.Авто Раздел 4'!$IBG:$IBP,'13.Авто Раздел 4'!$ILC:$ILL,'13.Авто Раздел 4'!$IUY:$IVH,'13.Авто Раздел 4'!$JEU:$JFD,'13.Авто Раздел 4'!$JOQ:$JOZ,'13.Авто Раздел 4'!$JYM:$JYV,'13.Авто Раздел 4'!$KII:$KIR,'13.Авто Раздел 4'!$KSE:$KSN,'13.Авто Раздел 4'!$LCA:$LCJ,'13.Авто Раздел 4'!$LLW:$LMF,'13.Авто Раздел 4'!$LVS:$LWB,'13.Авто Раздел 4'!$MFO:$MFX,'13.Авто Раздел 4'!$MPK:$MPT,'13.Авто Раздел 4'!$MZG:$MZP,'13.Авто Раздел 4'!$NJC:$NJL,'13.Авто Раздел 4'!$NSY:$NTH,'13.Авто Раздел 4'!$OCU:$ODD,'13.Авто Раздел 4'!$OMQ:$OMZ,'13.Авто Раздел 4'!$OWM:$OWV,'13.Авто Раздел 4'!$PGI:$PGR,'13.Авто Раздел 4'!$PQE:$PQN,'13.Авто Раздел 4'!$QAA:$QAJ,'13.Авто Раздел 4'!$QJW:$QKF,'13.Авто Раздел 4'!$QTS:$QUB,'13.Авто Раздел 4'!$RDO:$RDX,'13.Авто Раздел 4'!$RNK:$RNT,'13.Авто Раздел 4'!$RXG:$RXP,'13.Авто Раздел 4'!$SHC:$SHL,'13.Авто Раздел 4'!$SQY:$SRH,'13.Авто Раздел 4'!$TAU:$TBD,'13.Авто Раздел 4'!$TKQ:$TKZ,'13.Авто Раздел 4'!$TUM:$TUV,'13.Авто Раздел 4'!$UEI:$UER,'13.Авто Раздел 4'!$UOE:$UON,'13.Авто Раздел 4'!$UYA:$UYJ,'13.Авто Раздел 4'!$VHW:$VIF,'13.Авто Раздел 4'!$VRS:$VSB,'13.Авто Раздел 4'!$WBO:$WBX,'13.Авто Раздел 4'!$WLK:$WLT,'13.Авто Раздел 4'!$WVG:$WVP</oldFormula>
  </rdn>
  <rcv guid="{BA6529BE-B863-4BA8-8CC0-F00E437619F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printerSettings" Target="../printerSettings/printerSettings57.bin"/><Relationship Id="rId7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printerSettings" Target="../printerSettings/printerSettings63.bin"/><Relationship Id="rId7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printerSettings" Target="../printerSettings/printerSettings69.bin"/><Relationship Id="rId7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printerSettings" Target="../printerSettings/printerSettings75.bin"/><Relationship Id="rId7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omments" Target="../comments11.xml"/><Relationship Id="rId3" Type="http://schemas.openxmlformats.org/officeDocument/2006/relationships/printerSettings" Target="../printerSettings/printerSettings81.bin"/><Relationship Id="rId7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3.xml"/><Relationship Id="rId3" Type="http://schemas.openxmlformats.org/officeDocument/2006/relationships/printerSettings" Target="../printerSettings/printerSettings87.bin"/><Relationship Id="rId7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printerSettings" Target="../printerSettings/printerSettings15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21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printerSettings" Target="../printerSettings/printerSettings39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printerSettings" Target="../printerSettings/printerSettings45.bin"/><Relationship Id="rId7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0"/>
  <sheetViews>
    <sheetView showGridLines="0" tabSelected="1" zoomScale="85" zoomScaleNormal="70" zoomScaleSheetLayoutView="120" workbookViewId="0">
      <selection activeCell="C7" sqref="C7:F7"/>
    </sheetView>
  </sheetViews>
  <sheetFormatPr defaultRowHeight="15" x14ac:dyDescent="0.25"/>
  <cols>
    <col min="1" max="1" width="1.85546875" customWidth="1"/>
    <col min="2" max="2" width="30.85546875" customWidth="1"/>
    <col min="3" max="3" width="57.28515625" customWidth="1"/>
    <col min="4" max="4" width="12.5703125" customWidth="1"/>
    <col min="5" max="8" width="23.5703125" customWidth="1"/>
    <col min="9" max="9" width="11.42578125" customWidth="1"/>
  </cols>
  <sheetData>
    <row r="1" spans="2:13" ht="114.75" customHeight="1" x14ac:dyDescent="0.25">
      <c r="B1" s="599"/>
      <c r="C1" s="599"/>
      <c r="D1" s="1025"/>
      <c r="E1" s="1025"/>
      <c r="F1" s="1025"/>
      <c r="G1" s="1025"/>
      <c r="H1" s="1025"/>
    </row>
    <row r="2" spans="2:13" ht="27" customHeight="1" x14ac:dyDescent="0.25">
      <c r="B2" s="1026" t="s">
        <v>647</v>
      </c>
      <c r="C2" s="1026"/>
      <c r="D2" s="1026"/>
      <c r="E2" s="1026"/>
      <c r="F2" s="1026"/>
      <c r="G2" s="1026"/>
      <c r="H2" s="1026"/>
      <c r="J2" s="288" t="s">
        <v>234</v>
      </c>
      <c r="K2" s="287"/>
      <c r="L2" s="287"/>
      <c r="M2" s="287"/>
    </row>
    <row r="3" spans="2:13" ht="15.75" thickBot="1" x14ac:dyDescent="0.3">
      <c r="B3" s="600"/>
      <c r="C3" s="600"/>
      <c r="D3" s="601"/>
      <c r="E3" s="602"/>
      <c r="F3" s="600"/>
      <c r="G3" s="603"/>
      <c r="H3" s="604" t="s">
        <v>27</v>
      </c>
      <c r="J3" s="1027" t="s">
        <v>235</v>
      </c>
      <c r="K3" s="1027"/>
      <c r="L3" s="1027"/>
      <c r="M3" s="1027"/>
    </row>
    <row r="4" spans="2:13" x14ac:dyDescent="0.25">
      <c r="B4" s="1028" t="s">
        <v>801</v>
      </c>
      <c r="C4" s="1028"/>
      <c r="D4" s="1028"/>
      <c r="E4" s="1028"/>
      <c r="F4" s="1028"/>
      <c r="G4" s="605" t="s">
        <v>29</v>
      </c>
      <c r="H4" s="606"/>
      <c r="J4" s="1027"/>
      <c r="K4" s="1027"/>
      <c r="L4" s="1027"/>
      <c r="M4" s="1027"/>
    </row>
    <row r="5" spans="2:13" x14ac:dyDescent="0.25">
      <c r="B5" s="607"/>
      <c r="C5" s="607"/>
      <c r="D5" s="607"/>
      <c r="E5" s="607"/>
      <c r="F5" s="607"/>
      <c r="G5" s="608" t="s">
        <v>10</v>
      </c>
      <c r="H5" s="609"/>
      <c r="J5" s="1027"/>
      <c r="K5" s="1027"/>
      <c r="L5" s="1027"/>
      <c r="M5" s="1027"/>
    </row>
    <row r="6" spans="2:13" x14ac:dyDescent="0.25">
      <c r="B6" s="610" t="s">
        <v>485</v>
      </c>
      <c r="C6" s="1045" t="s">
        <v>700</v>
      </c>
      <c r="D6" s="1045"/>
      <c r="E6" s="1045"/>
      <c r="F6" s="1045"/>
      <c r="G6" s="608" t="s">
        <v>16</v>
      </c>
      <c r="H6" s="612">
        <v>183701001</v>
      </c>
      <c r="J6" s="1027"/>
      <c r="K6" s="1027"/>
      <c r="L6" s="1027"/>
      <c r="M6" s="1027"/>
    </row>
    <row r="7" spans="2:13" ht="26.25" x14ac:dyDescent="0.25">
      <c r="B7" s="610" t="s">
        <v>486</v>
      </c>
      <c r="C7" s="1046" t="s">
        <v>742</v>
      </c>
      <c r="D7" s="1046"/>
      <c r="E7" s="1046"/>
      <c r="F7" s="1046"/>
      <c r="G7" s="608" t="s">
        <v>487</v>
      </c>
      <c r="H7" s="612"/>
      <c r="J7" s="1027"/>
      <c r="K7" s="1027"/>
      <c r="L7" s="1027"/>
      <c r="M7" s="1027"/>
    </row>
    <row r="8" spans="2:13" x14ac:dyDescent="0.25">
      <c r="B8" s="610" t="s">
        <v>25</v>
      </c>
      <c r="C8" s="611" t="s">
        <v>744</v>
      </c>
      <c r="D8" s="613"/>
      <c r="E8" s="613"/>
      <c r="F8" s="614"/>
      <c r="G8" s="608" t="s">
        <v>295</v>
      </c>
      <c r="H8" s="612"/>
      <c r="J8" s="1027"/>
      <c r="K8" s="1027"/>
      <c r="L8" s="1027"/>
      <c r="M8" s="1027"/>
    </row>
    <row r="9" spans="2:13" x14ac:dyDescent="0.25">
      <c r="B9" s="615" t="s">
        <v>488</v>
      </c>
      <c r="C9" s="615"/>
      <c r="D9" s="607"/>
      <c r="E9" s="616"/>
      <c r="F9" s="617"/>
      <c r="G9" s="608"/>
      <c r="H9" s="618"/>
      <c r="J9" s="287"/>
      <c r="K9" s="287"/>
      <c r="L9" s="287"/>
      <c r="M9" s="287"/>
    </row>
    <row r="10" spans="2:13" ht="15.75" thickBot="1" x14ac:dyDescent="0.3">
      <c r="B10" s="619" t="s">
        <v>489</v>
      </c>
      <c r="C10" s="619"/>
      <c r="D10" s="620"/>
      <c r="E10" s="616"/>
      <c r="F10" s="600"/>
      <c r="G10" s="608" t="s">
        <v>490</v>
      </c>
      <c r="H10" s="621">
        <v>383</v>
      </c>
      <c r="J10" s="1029" t="s">
        <v>236</v>
      </c>
      <c r="K10" s="1029"/>
      <c r="L10" s="1029"/>
      <c r="M10" s="1029"/>
    </row>
    <row r="11" spans="2:13" ht="7.5" customHeight="1" x14ac:dyDescent="0.25">
      <c r="B11" s="13"/>
      <c r="C11" s="13"/>
      <c r="D11" s="13"/>
      <c r="E11" s="13"/>
      <c r="F11" s="13"/>
      <c r="G11" s="13"/>
      <c r="H11" s="13"/>
      <c r="J11" s="1029"/>
      <c r="K11" s="1029"/>
      <c r="L11" s="1029"/>
      <c r="M11" s="1029"/>
    </row>
    <row r="12" spans="2:13" x14ac:dyDescent="0.25">
      <c r="B12" s="1030" t="s">
        <v>491</v>
      </c>
      <c r="C12" s="1030"/>
      <c r="D12" s="1030"/>
      <c r="E12" s="1030"/>
      <c r="F12" s="1030"/>
      <c r="G12" s="1030"/>
      <c r="H12" s="1030"/>
      <c r="J12" s="1029"/>
      <c r="K12" s="1029"/>
      <c r="L12" s="1029"/>
      <c r="M12" s="1029"/>
    </row>
    <row r="13" spans="2:13" ht="7.5" customHeight="1" x14ac:dyDescent="0.25">
      <c r="B13" s="600"/>
      <c r="C13" s="600"/>
      <c r="D13" s="600"/>
      <c r="E13" s="600"/>
      <c r="F13" s="600"/>
      <c r="G13" s="600"/>
      <c r="H13" s="13"/>
      <c r="J13" s="1029"/>
      <c r="K13" s="1029"/>
      <c r="L13" s="1029"/>
      <c r="M13" s="1029"/>
    </row>
    <row r="14" spans="2:13" ht="15" customHeight="1" x14ac:dyDescent="0.25">
      <c r="B14" s="1031" t="s">
        <v>45</v>
      </c>
      <c r="C14" s="1032"/>
      <c r="D14" s="1037" t="s">
        <v>492</v>
      </c>
      <c r="E14" s="1040" t="s">
        <v>493</v>
      </c>
      <c r="F14" s="1041"/>
      <c r="G14" s="1037" t="s">
        <v>494</v>
      </c>
      <c r="H14" s="1042" t="s">
        <v>495</v>
      </c>
      <c r="J14" s="1029"/>
      <c r="K14" s="1029"/>
      <c r="L14" s="1029"/>
      <c r="M14" s="1029"/>
    </row>
    <row r="15" spans="2:13" ht="15" customHeight="1" x14ac:dyDescent="0.25">
      <c r="B15" s="1033"/>
      <c r="C15" s="1034"/>
      <c r="D15" s="1038"/>
      <c r="E15" s="1037" t="s">
        <v>799</v>
      </c>
      <c r="F15" s="1037" t="s">
        <v>800</v>
      </c>
      <c r="G15" s="1038"/>
      <c r="H15" s="1043"/>
      <c r="J15" s="1029"/>
      <c r="K15" s="1029"/>
      <c r="L15" s="1029"/>
      <c r="M15" s="1029"/>
    </row>
    <row r="16" spans="2:13" ht="27.75" customHeight="1" x14ac:dyDescent="0.25">
      <c r="B16" s="1035"/>
      <c r="C16" s="1036"/>
      <c r="D16" s="1039"/>
      <c r="E16" s="1039"/>
      <c r="F16" s="1039"/>
      <c r="G16" s="1039"/>
      <c r="H16" s="1044"/>
      <c r="J16" s="287"/>
      <c r="K16" s="287"/>
      <c r="L16" s="287"/>
      <c r="M16" s="287"/>
    </row>
    <row r="17" spans="2:13" ht="13.7" customHeight="1" thickBot="1" x14ac:dyDescent="0.3">
      <c r="B17" s="1022">
        <v>1</v>
      </c>
      <c r="C17" s="1023"/>
      <c r="D17" s="622" t="s">
        <v>496</v>
      </c>
      <c r="E17" s="622" t="s">
        <v>497</v>
      </c>
      <c r="F17" s="623" t="s">
        <v>498</v>
      </c>
      <c r="G17" s="623" t="s">
        <v>499</v>
      </c>
      <c r="H17" s="625">
        <v>6</v>
      </c>
      <c r="J17" s="1024" t="s">
        <v>237</v>
      </c>
      <c r="K17" s="1024"/>
      <c r="L17" s="1024"/>
      <c r="M17" s="1024"/>
    </row>
    <row r="18" spans="2:13" ht="15.75" customHeight="1" x14ac:dyDescent="0.25">
      <c r="B18" s="1017" t="s">
        <v>616</v>
      </c>
      <c r="C18" s="1018"/>
      <c r="D18" s="626" t="s">
        <v>86</v>
      </c>
      <c r="E18" s="866" t="s">
        <v>798</v>
      </c>
      <c r="F18" s="866" t="s">
        <v>797</v>
      </c>
      <c r="G18" s="710">
        <f>(E18-F18)*100/E18</f>
        <v>1.0880841749604757</v>
      </c>
      <c r="H18" s="717">
        <f>E18/$E$48*100</f>
        <v>88.660517658503963</v>
      </c>
      <c r="J18" s="1024"/>
      <c r="K18" s="1024"/>
      <c r="L18" s="1024"/>
      <c r="M18" s="1024"/>
    </row>
    <row r="19" spans="2:13" ht="27" customHeight="1" x14ac:dyDescent="0.25">
      <c r="B19" s="1017" t="s">
        <v>500</v>
      </c>
      <c r="C19" s="1018"/>
      <c r="D19" s="627" t="s">
        <v>96</v>
      </c>
      <c r="E19" s="867">
        <v>0</v>
      </c>
      <c r="F19" s="867">
        <v>0</v>
      </c>
      <c r="G19" s="710" t="e">
        <f t="shared" ref="G19:G47" si="0">(E19-F19)*100/E19</f>
        <v>#DIV/0!</v>
      </c>
      <c r="H19" s="717">
        <f t="shared" ref="H19:H47" si="1">E19/$E$48*100</f>
        <v>0</v>
      </c>
      <c r="J19" s="1024"/>
      <c r="K19" s="1024"/>
      <c r="L19" s="1024"/>
      <c r="M19" s="1024"/>
    </row>
    <row r="20" spans="2:13" x14ac:dyDescent="0.25">
      <c r="B20" s="1017" t="s">
        <v>501</v>
      </c>
      <c r="C20" s="1018"/>
      <c r="D20" s="627" t="s">
        <v>104</v>
      </c>
      <c r="E20" s="867">
        <v>1945859.97</v>
      </c>
      <c r="F20" s="867">
        <v>1304541.43</v>
      </c>
      <c r="G20" s="710">
        <f t="shared" si="0"/>
        <v>32.958103352113255</v>
      </c>
      <c r="H20" s="717">
        <f t="shared" si="1"/>
        <v>8.9716506209935076</v>
      </c>
      <c r="J20" s="1024"/>
      <c r="K20" s="1024"/>
      <c r="L20" s="1024"/>
      <c r="M20" s="1024"/>
    </row>
    <row r="21" spans="2:13" x14ac:dyDescent="0.25">
      <c r="B21" s="1017" t="s">
        <v>502</v>
      </c>
      <c r="C21" s="1018"/>
      <c r="D21" s="627" t="s">
        <v>503</v>
      </c>
      <c r="E21" s="867">
        <v>0</v>
      </c>
      <c r="F21" s="867">
        <v>0</v>
      </c>
      <c r="G21" s="710" t="e">
        <f t="shared" si="0"/>
        <v>#DIV/0!</v>
      </c>
      <c r="H21" s="717">
        <f t="shared" si="1"/>
        <v>0</v>
      </c>
      <c r="J21" s="1024"/>
      <c r="K21" s="1024"/>
      <c r="L21" s="1024"/>
      <c r="M21" s="1024"/>
    </row>
    <row r="22" spans="2:13" x14ac:dyDescent="0.25">
      <c r="B22" s="1017" t="s">
        <v>504</v>
      </c>
      <c r="C22" s="1018"/>
      <c r="D22" s="627" t="s">
        <v>505</v>
      </c>
      <c r="E22" s="710">
        <f>(E23+E24)*1</f>
        <v>0</v>
      </c>
      <c r="F22" s="710">
        <f>(F23+F24)*1</f>
        <v>0</v>
      </c>
      <c r="G22" s="710" t="e">
        <f t="shared" si="0"/>
        <v>#DIV/0!</v>
      </c>
      <c r="H22" s="717">
        <f t="shared" si="1"/>
        <v>0</v>
      </c>
      <c r="J22" s="1024"/>
      <c r="K22" s="1024"/>
      <c r="L22" s="1024"/>
      <c r="M22" s="1024"/>
    </row>
    <row r="23" spans="2:13" ht="26.25" customHeight="1" x14ac:dyDescent="0.25">
      <c r="B23" s="1015" t="s">
        <v>506</v>
      </c>
      <c r="C23" s="1016"/>
      <c r="D23" s="666" t="s">
        <v>617</v>
      </c>
      <c r="E23" s="867">
        <v>0</v>
      </c>
      <c r="F23" s="867">
        <v>0</v>
      </c>
      <c r="G23" s="710" t="e">
        <f t="shared" si="0"/>
        <v>#DIV/0!</v>
      </c>
      <c r="H23" s="717">
        <f t="shared" si="1"/>
        <v>0</v>
      </c>
      <c r="J23" s="1024"/>
      <c r="K23" s="1024"/>
      <c r="L23" s="1024"/>
      <c r="M23" s="1024"/>
    </row>
    <row r="24" spans="2:13" x14ac:dyDescent="0.25">
      <c r="B24" s="1015" t="s">
        <v>507</v>
      </c>
      <c r="C24" s="1016"/>
      <c r="D24" s="666" t="s">
        <v>618</v>
      </c>
      <c r="E24" s="867">
        <v>0</v>
      </c>
      <c r="F24" s="867">
        <v>0</v>
      </c>
      <c r="G24" s="710" t="e">
        <f t="shared" si="0"/>
        <v>#DIV/0!</v>
      </c>
      <c r="H24" s="717">
        <f t="shared" si="1"/>
        <v>0</v>
      </c>
    </row>
    <row r="25" spans="2:13" ht="27.75" customHeight="1" x14ac:dyDescent="0.25">
      <c r="B25" s="1017" t="s">
        <v>508</v>
      </c>
      <c r="C25" s="1018"/>
      <c r="D25" s="627" t="s">
        <v>509</v>
      </c>
      <c r="E25" s="867">
        <v>0</v>
      </c>
      <c r="F25" s="867">
        <v>0</v>
      </c>
      <c r="G25" s="710" t="e">
        <f t="shared" si="0"/>
        <v>#DIV/0!</v>
      </c>
      <c r="H25" s="717">
        <f t="shared" si="1"/>
        <v>0</v>
      </c>
      <c r="J25" s="1021" t="s">
        <v>238</v>
      </c>
      <c r="K25" s="1021"/>
      <c r="L25" s="1021"/>
      <c r="M25" s="1021"/>
    </row>
    <row r="26" spans="2:13" ht="52.5" customHeight="1" x14ac:dyDescent="0.25">
      <c r="B26" s="1015" t="s">
        <v>619</v>
      </c>
      <c r="C26" s="1016"/>
      <c r="D26" s="627" t="s">
        <v>620</v>
      </c>
      <c r="E26" s="867">
        <v>0</v>
      </c>
      <c r="F26" s="867">
        <v>0</v>
      </c>
      <c r="G26" s="710"/>
      <c r="H26" s="717"/>
      <c r="J26" s="1021"/>
      <c r="K26" s="1021"/>
      <c r="L26" s="1021"/>
      <c r="M26" s="1021"/>
    </row>
    <row r="27" spans="2:13" ht="28.5" customHeight="1" x14ac:dyDescent="0.25">
      <c r="B27" s="1017" t="s">
        <v>510</v>
      </c>
      <c r="C27" s="1018"/>
      <c r="D27" s="627" t="s">
        <v>511</v>
      </c>
      <c r="E27" s="867">
        <v>15850</v>
      </c>
      <c r="F27" s="867">
        <v>8550</v>
      </c>
      <c r="G27" s="710">
        <f t="shared" si="0"/>
        <v>46.056782334384856</v>
      </c>
      <c r="H27" s="717">
        <f t="shared" si="1"/>
        <v>7.3078569134009744E-2</v>
      </c>
      <c r="J27" s="1021"/>
      <c r="K27" s="1021"/>
      <c r="L27" s="1021"/>
      <c r="M27" s="1021"/>
    </row>
    <row r="28" spans="2:13" ht="49.15" customHeight="1" x14ac:dyDescent="0.25">
      <c r="B28" s="1017" t="s">
        <v>512</v>
      </c>
      <c r="C28" s="1018"/>
      <c r="D28" s="627" t="s">
        <v>513</v>
      </c>
      <c r="E28" s="710">
        <f>(SUM(E29:E35))*1</f>
        <v>497708.67</v>
      </c>
      <c r="F28" s="710">
        <f>(SUM(F29:F35))*1</f>
        <v>423174.77</v>
      </c>
      <c r="G28" s="710">
        <f t="shared" si="0"/>
        <v>14.975407199557116</v>
      </c>
      <c r="H28" s="717">
        <f t="shared" si="1"/>
        <v>2.29475315136852</v>
      </c>
      <c r="J28" s="1021"/>
      <c r="K28" s="1021"/>
      <c r="L28" s="1021"/>
      <c r="M28" s="1021"/>
    </row>
    <row r="29" spans="2:13" ht="27" customHeight="1" x14ac:dyDescent="0.25">
      <c r="B29" s="1015" t="s">
        <v>514</v>
      </c>
      <c r="C29" s="1016"/>
      <c r="D29" s="666" t="s">
        <v>621</v>
      </c>
      <c r="E29" s="1011">
        <v>497708.67</v>
      </c>
      <c r="F29" s="867">
        <v>423174.77</v>
      </c>
      <c r="G29" s="710">
        <f t="shared" si="0"/>
        <v>14.975407199557116</v>
      </c>
      <c r="H29" s="717">
        <f t="shared" si="1"/>
        <v>2.29475315136852</v>
      </c>
      <c r="J29" s="1021"/>
      <c r="K29" s="1021"/>
      <c r="L29" s="1021"/>
      <c r="M29" s="1021"/>
    </row>
    <row r="30" spans="2:13" ht="39.75" customHeight="1" x14ac:dyDescent="0.25">
      <c r="B30" s="1015" t="s">
        <v>515</v>
      </c>
      <c r="C30" s="1016"/>
      <c r="D30" s="666" t="s">
        <v>622</v>
      </c>
      <c r="E30" s="867">
        <v>0</v>
      </c>
      <c r="F30" s="867">
        <v>0</v>
      </c>
      <c r="G30" s="710" t="e">
        <f t="shared" si="0"/>
        <v>#DIV/0!</v>
      </c>
      <c r="H30" s="717">
        <f t="shared" si="1"/>
        <v>0</v>
      </c>
      <c r="J30" s="1021"/>
      <c r="K30" s="1021"/>
      <c r="L30" s="1021"/>
      <c r="M30" s="1021"/>
    </row>
    <row r="31" spans="2:13" ht="27" customHeight="1" x14ac:dyDescent="0.25">
      <c r="B31" s="1015" t="s">
        <v>516</v>
      </c>
      <c r="C31" s="1016"/>
      <c r="D31" s="666" t="s">
        <v>623</v>
      </c>
      <c r="E31" s="867">
        <v>0</v>
      </c>
      <c r="F31" s="867">
        <v>0</v>
      </c>
      <c r="G31" s="710" t="e">
        <f t="shared" si="0"/>
        <v>#DIV/0!</v>
      </c>
      <c r="H31" s="717">
        <f t="shared" si="1"/>
        <v>0</v>
      </c>
      <c r="J31" s="1021"/>
      <c r="K31" s="1021"/>
      <c r="L31" s="1021"/>
      <c r="M31" s="1021"/>
    </row>
    <row r="32" spans="2:13" ht="15" customHeight="1" x14ac:dyDescent="0.25">
      <c r="B32" s="1015" t="s">
        <v>517</v>
      </c>
      <c r="C32" s="1016"/>
      <c r="D32" s="666" t="s">
        <v>624</v>
      </c>
      <c r="E32" s="867">
        <v>0</v>
      </c>
      <c r="F32" s="867">
        <v>0</v>
      </c>
      <c r="G32" s="710" t="e">
        <f t="shared" si="0"/>
        <v>#DIV/0!</v>
      </c>
      <c r="H32" s="717">
        <f t="shared" si="1"/>
        <v>0</v>
      </c>
    </row>
    <row r="33" spans="2:13" ht="26.25" customHeight="1" x14ac:dyDescent="0.25">
      <c r="B33" s="1015" t="s">
        <v>518</v>
      </c>
      <c r="C33" s="1016"/>
      <c r="D33" s="666" t="s">
        <v>625</v>
      </c>
      <c r="E33" s="867">
        <v>0</v>
      </c>
      <c r="F33" s="867">
        <v>0</v>
      </c>
      <c r="G33" s="710" t="e">
        <f t="shared" si="0"/>
        <v>#DIV/0!</v>
      </c>
      <c r="H33" s="717">
        <f t="shared" si="1"/>
        <v>0</v>
      </c>
    </row>
    <row r="34" spans="2:13" ht="25.5" customHeight="1" x14ac:dyDescent="0.25">
      <c r="B34" s="1015" t="s">
        <v>519</v>
      </c>
      <c r="C34" s="1016"/>
      <c r="D34" s="666" t="s">
        <v>626</v>
      </c>
      <c r="E34" s="867">
        <v>0</v>
      </c>
      <c r="F34" s="867">
        <v>0</v>
      </c>
      <c r="G34" s="710" t="e">
        <f t="shared" si="0"/>
        <v>#DIV/0!</v>
      </c>
      <c r="H34" s="717">
        <f t="shared" si="1"/>
        <v>0</v>
      </c>
    </row>
    <row r="35" spans="2:13" ht="27" customHeight="1" x14ac:dyDescent="0.25">
      <c r="B35" s="1015" t="s">
        <v>520</v>
      </c>
      <c r="C35" s="1016"/>
      <c r="D35" s="666" t="s">
        <v>627</v>
      </c>
      <c r="E35" s="867">
        <v>0</v>
      </c>
      <c r="F35" s="867">
        <v>0</v>
      </c>
      <c r="G35" s="710" t="e">
        <f t="shared" si="0"/>
        <v>#DIV/0!</v>
      </c>
      <c r="H35" s="717">
        <f t="shared" si="1"/>
        <v>0</v>
      </c>
      <c r="J35" s="14"/>
      <c r="K35" s="14"/>
      <c r="L35" s="14"/>
      <c r="M35" s="14"/>
    </row>
    <row r="36" spans="2:13" x14ac:dyDescent="0.25">
      <c r="B36" s="1017" t="s">
        <v>521</v>
      </c>
      <c r="C36" s="1018"/>
      <c r="D36" s="627" t="s">
        <v>522</v>
      </c>
      <c r="E36" s="710">
        <f>(SUM(E37:E44))*1</f>
        <v>0</v>
      </c>
      <c r="F36" s="710">
        <f>(SUM(F37:F44))*1</f>
        <v>0</v>
      </c>
      <c r="G36" s="710" t="e">
        <f t="shared" si="0"/>
        <v>#DIV/0!</v>
      </c>
      <c r="H36" s="717">
        <f t="shared" si="1"/>
        <v>0</v>
      </c>
    </row>
    <row r="37" spans="2:13" ht="36.75" customHeight="1" x14ac:dyDescent="0.25">
      <c r="B37" s="1015" t="s">
        <v>523</v>
      </c>
      <c r="C37" s="1016"/>
      <c r="D37" s="666" t="s">
        <v>628</v>
      </c>
      <c r="E37" s="867">
        <v>0</v>
      </c>
      <c r="F37" s="867">
        <v>0</v>
      </c>
      <c r="G37" s="710" t="e">
        <f t="shared" si="0"/>
        <v>#DIV/0!</v>
      </c>
      <c r="H37" s="717">
        <f t="shared" si="1"/>
        <v>0</v>
      </c>
    </row>
    <row r="38" spans="2:13" ht="27.75" customHeight="1" x14ac:dyDescent="0.25">
      <c r="B38" s="1015" t="s">
        <v>524</v>
      </c>
      <c r="C38" s="1016"/>
      <c r="D38" s="666" t="s">
        <v>629</v>
      </c>
      <c r="E38" s="867">
        <v>0</v>
      </c>
      <c r="F38" s="867">
        <v>0</v>
      </c>
      <c r="G38" s="710" t="e">
        <f t="shared" si="0"/>
        <v>#DIV/0!</v>
      </c>
      <c r="H38" s="717">
        <f t="shared" si="1"/>
        <v>0</v>
      </c>
    </row>
    <row r="39" spans="2:13" x14ac:dyDescent="0.25">
      <c r="B39" s="1015" t="s">
        <v>525</v>
      </c>
      <c r="C39" s="1016"/>
      <c r="D39" s="666" t="s">
        <v>630</v>
      </c>
      <c r="E39" s="867">
        <v>0</v>
      </c>
      <c r="F39" s="867">
        <v>0</v>
      </c>
      <c r="G39" s="710" t="e">
        <f t="shared" si="0"/>
        <v>#DIV/0!</v>
      </c>
      <c r="H39" s="717">
        <f t="shared" si="1"/>
        <v>0</v>
      </c>
    </row>
    <row r="40" spans="2:13" x14ac:dyDescent="0.25">
      <c r="B40" s="1015" t="s">
        <v>526</v>
      </c>
      <c r="C40" s="1016"/>
      <c r="D40" s="666" t="s">
        <v>631</v>
      </c>
      <c r="E40" s="867">
        <v>0</v>
      </c>
      <c r="F40" s="867">
        <v>0</v>
      </c>
      <c r="G40" s="710" t="e">
        <f t="shared" si="0"/>
        <v>#DIV/0!</v>
      </c>
      <c r="H40" s="717">
        <f t="shared" si="1"/>
        <v>0</v>
      </c>
    </row>
    <row r="41" spans="2:13" x14ac:dyDescent="0.25">
      <c r="B41" s="1015" t="s">
        <v>527</v>
      </c>
      <c r="C41" s="1016"/>
      <c r="D41" s="666" t="s">
        <v>632</v>
      </c>
      <c r="E41" s="867">
        <v>0</v>
      </c>
      <c r="F41" s="867">
        <v>0</v>
      </c>
      <c r="G41" s="710" t="e">
        <f t="shared" si="0"/>
        <v>#DIV/0!</v>
      </c>
      <c r="H41" s="717">
        <f t="shared" si="1"/>
        <v>0</v>
      </c>
    </row>
    <row r="42" spans="2:13" x14ac:dyDescent="0.25">
      <c r="B42" s="1015" t="s">
        <v>528</v>
      </c>
      <c r="C42" s="1016"/>
      <c r="D42" s="666" t="s">
        <v>633</v>
      </c>
      <c r="E42" s="867">
        <v>0</v>
      </c>
      <c r="F42" s="867">
        <v>0</v>
      </c>
      <c r="G42" s="710" t="e">
        <f t="shared" si="0"/>
        <v>#DIV/0!</v>
      </c>
      <c r="H42" s="717">
        <f t="shared" si="1"/>
        <v>0</v>
      </c>
    </row>
    <row r="43" spans="2:13" ht="27" customHeight="1" x14ac:dyDescent="0.25">
      <c r="B43" s="1015" t="s">
        <v>529</v>
      </c>
      <c r="C43" s="1016"/>
      <c r="D43" s="666" t="s">
        <v>634</v>
      </c>
      <c r="E43" s="867">
        <v>0</v>
      </c>
      <c r="F43" s="867">
        <v>0</v>
      </c>
      <c r="G43" s="710" t="e">
        <f t="shared" si="0"/>
        <v>#DIV/0!</v>
      </c>
      <c r="H43" s="717">
        <f t="shared" si="1"/>
        <v>0</v>
      </c>
    </row>
    <row r="44" spans="2:13" x14ac:dyDescent="0.25">
      <c r="B44" s="1015" t="s">
        <v>530</v>
      </c>
      <c r="C44" s="1016"/>
      <c r="D44" s="666" t="s">
        <v>635</v>
      </c>
      <c r="E44" s="867">
        <v>0</v>
      </c>
      <c r="F44" s="867">
        <v>0</v>
      </c>
      <c r="G44" s="710" t="e">
        <f t="shared" si="0"/>
        <v>#DIV/0!</v>
      </c>
      <c r="H44" s="717">
        <f t="shared" si="1"/>
        <v>0</v>
      </c>
    </row>
    <row r="45" spans="2:13" x14ac:dyDescent="0.25">
      <c r="B45" s="1017" t="s">
        <v>531</v>
      </c>
      <c r="C45" s="1018"/>
      <c r="D45" s="627" t="s">
        <v>292</v>
      </c>
      <c r="E45" s="867">
        <v>0</v>
      </c>
      <c r="F45" s="867">
        <v>0</v>
      </c>
      <c r="G45" s="710" t="e">
        <f t="shared" si="0"/>
        <v>#DIV/0!</v>
      </c>
      <c r="H45" s="717">
        <f t="shared" si="1"/>
        <v>0</v>
      </c>
    </row>
    <row r="46" spans="2:13" x14ac:dyDescent="0.25">
      <c r="B46" s="1017" t="s">
        <v>532</v>
      </c>
      <c r="C46" s="1018"/>
      <c r="D46" s="628" t="s">
        <v>533</v>
      </c>
      <c r="E46" s="868">
        <v>0</v>
      </c>
      <c r="F46" s="867">
        <v>0</v>
      </c>
      <c r="G46" s="710" t="e">
        <f t="shared" si="0"/>
        <v>#DIV/0!</v>
      </c>
      <c r="H46" s="717">
        <f t="shared" si="1"/>
        <v>0</v>
      </c>
    </row>
    <row r="47" spans="2:13" x14ac:dyDescent="0.25">
      <c r="B47" s="1017" t="s">
        <v>534</v>
      </c>
      <c r="C47" s="1018"/>
      <c r="D47" s="628" t="s">
        <v>535</v>
      </c>
      <c r="E47" s="868">
        <v>0</v>
      </c>
      <c r="F47" s="867">
        <v>0</v>
      </c>
      <c r="G47" s="710" t="e">
        <f t="shared" si="0"/>
        <v>#DIV/0!</v>
      </c>
      <c r="H47" s="717">
        <f t="shared" si="1"/>
        <v>0</v>
      </c>
    </row>
    <row r="48" spans="2:13" ht="15.75" thickBot="1" x14ac:dyDescent="0.3">
      <c r="B48" s="1019" t="s">
        <v>536</v>
      </c>
      <c r="C48" s="1020"/>
      <c r="D48" s="629" t="s">
        <v>110</v>
      </c>
      <c r="E48" s="801">
        <f>E18+E19+E20+E21+E22+E25+E27+E28+E36+E45+E46+E47</f>
        <v>21688985.140000001</v>
      </c>
      <c r="F48" s="801">
        <f>F18+F19+F20+F21+F22+F25+F27+F28+F36+F45+F46+F47</f>
        <v>20756598.829999998</v>
      </c>
      <c r="G48" s="801" t="s">
        <v>5</v>
      </c>
      <c r="H48" s="802">
        <f>H18+H19+H20+H21+H22+H25+H27+H28+H36+H45+H46+H47</f>
        <v>100.00000000000001</v>
      </c>
    </row>
    <row r="50" spans="2:3" x14ac:dyDescent="0.25">
      <c r="B50" s="630"/>
      <c r="C50" s="630"/>
    </row>
  </sheetData>
  <customSheetViews>
    <customSheetView guid="{BA6529BE-B863-4BA8-8CC0-F00E437619FD}" scale="85" showPageBreaks="1" showGridLines="0">
      <selection activeCell="C7" sqref="C7:F7"/>
      <rowBreaks count="1" manualBreakCount="1">
        <brk id="35" max="7" man="1"/>
      </rowBreaks>
      <pageMargins left="0.70866141732283472" right="0.39370078740157483" top="0.59055118110236227" bottom="0.39370078740157483" header="0.19685039370078741" footer="0"/>
      <pageSetup paperSize="8" orientation="landscape" r:id="rId1"/>
      <headerFooter differentFirst="1">
        <oddHeader>&amp;C&amp;"Times New Roman,обычный"&amp;10&amp;P</oddHeader>
      </headerFooter>
    </customSheetView>
    <customSheetView guid="{95DD708D-4A5C-408B-8CB3-ECC420750A58}" scale="85" showPageBreaks="1" showGridLines="0" printArea="1">
      <selection activeCell="E25" sqref="E25"/>
      <rowBreaks count="1" manualBreakCount="1">
        <brk id="35" max="7" man="1"/>
      </rowBreaks>
      <pageMargins left="0.70866141732283472" right="0.39370078740157483" top="0.59055118110236227" bottom="0.39370078740157483" header="0.19685039370078741" footer="0"/>
      <pageSetup paperSize="8" orientation="landscape" r:id="rId2"/>
      <headerFooter differentFirst="1">
        <oddHeader>&amp;C&amp;"Times New Roman,обычный"&amp;10&amp;P</oddHeader>
      </headerFooter>
    </customSheetView>
    <customSheetView guid="{D5E1E135-06FF-4731-AF73-082FBD4542B2}" scale="70" showPageBreaks="1" showGridLines="0" printArea="1" topLeftCell="A5">
      <selection activeCell="E26" sqref="E26"/>
      <rowBreaks count="1" manualBreakCount="1">
        <brk id="35" max="7" man="1"/>
      </rowBreaks>
      <pageMargins left="0.70866141732283472" right="0.39370078740157483" top="0.59055118110236227" bottom="0.39370078740157483" header="0.19685039370078741" footer="0"/>
      <pageSetup paperSize="8" orientation="landscape" r:id="rId3"/>
      <headerFooter differentFirst="1">
        <oddHeader>&amp;C&amp;"Times New Roman,обычный"&amp;10&amp;P</oddHeader>
      </headerFooter>
    </customSheetView>
    <customSheetView guid="{5D0CB696-94A5-4D01-93B2-E30B23A894E2}" scale="85" showGridLines="0" topLeftCell="A5">
      <selection activeCell="Q17" sqref="Q16:W23"/>
      <rowBreaks count="1" manualBreakCount="1">
        <brk id="35" max="7" man="1"/>
      </rowBreaks>
      <pageMargins left="0.70866141732283472" right="0.39370078740157483" top="0.59055118110236227" bottom="0.39370078740157483" header="0.19685039370078741" footer="0"/>
      <pageSetup paperSize="8" orientation="landscape" r:id="rId4"/>
      <headerFooter differentFirst="1">
        <oddHeader>&amp;C&amp;"Times New Roman,обычный"&amp;10&amp;P</oddHeader>
      </headerFooter>
    </customSheetView>
    <customSheetView guid="{E23BC486-85E6-4A44-88C1-79DF561C9EE6}" scale="85" showPageBreaks="1" showGridLines="0" printArea="1">
      <selection activeCell="C51" sqref="C51"/>
      <rowBreaks count="1" manualBreakCount="1">
        <brk id="35" max="7" man="1"/>
      </rowBreaks>
      <pageMargins left="0.70866141732283472" right="0.39370078740157483" top="0.59055118110236227" bottom="0.39370078740157483" header="0.19685039370078741" footer="0"/>
      <pageSetup paperSize="8" orientation="landscape" r:id="rId5"/>
      <headerFooter differentFirst="1">
        <oddHeader>&amp;C&amp;"Times New Roman,обычный"&amp;10&amp;P</oddHeader>
      </headerFooter>
    </customSheetView>
  </customSheetViews>
  <mergeCells count="49">
    <mergeCell ref="D1:H1"/>
    <mergeCell ref="B2:H2"/>
    <mergeCell ref="J3:M8"/>
    <mergeCell ref="B4:F4"/>
    <mergeCell ref="J10:M15"/>
    <mergeCell ref="B12:H12"/>
    <mergeCell ref="B14:C16"/>
    <mergeCell ref="D14:D16"/>
    <mergeCell ref="E14:F14"/>
    <mergeCell ref="G14:G16"/>
    <mergeCell ref="H14:H16"/>
    <mergeCell ref="E15:E16"/>
    <mergeCell ref="F15:F16"/>
    <mergeCell ref="C6:F6"/>
    <mergeCell ref="C7:F7"/>
    <mergeCell ref="B17:C17"/>
    <mergeCell ref="J17:M23"/>
    <mergeCell ref="B18:C18"/>
    <mergeCell ref="B19:C19"/>
    <mergeCell ref="B20:C20"/>
    <mergeCell ref="B21:C21"/>
    <mergeCell ref="B22:C22"/>
    <mergeCell ref="B23:C23"/>
    <mergeCell ref="B24:C24"/>
    <mergeCell ref="B25:C25"/>
    <mergeCell ref="J25:M31"/>
    <mergeCell ref="B27:C27"/>
    <mergeCell ref="B28:C28"/>
    <mergeCell ref="B29:C29"/>
    <mergeCell ref="B30:C30"/>
    <mergeCell ref="B31:C31"/>
    <mergeCell ref="B26:C26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B47:C47"/>
    <mergeCell ref="B48:C48"/>
  </mergeCells>
  <pageMargins left="0.70866141732283472" right="0.39370078740157483" top="0.59055118110236227" bottom="0.39370078740157483" header="0.19685039370078741" footer="0"/>
  <pageSetup paperSize="8" orientation="landscape" r:id="rId6"/>
  <headerFooter differentFirst="1">
    <oddHeader>&amp;C&amp;"Times New Roman,обычный"&amp;10&amp;P</oddHeader>
  </headerFooter>
  <rowBreaks count="1" manualBreakCount="1">
    <brk id="35" max="7" man="1"/>
  </rowBreaks>
  <legacy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C6</xm:sqref>
        </x14:dataValidation>
        <x14:dataValidation type="list" allowBlank="1" showInputMessage="1" showErrorMessage="1">
          <x14:formula1>
            <xm:f>Список!$I$1:$I$3</xm:f>
          </x14:formula1>
          <xm:sqref>C7:F7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="85" zoomScaleNormal="85" zoomScaleSheetLayoutView="110" workbookViewId="0">
      <selection activeCell="I28" sqref="I28"/>
    </sheetView>
  </sheetViews>
  <sheetFormatPr defaultColWidth="9.140625" defaultRowHeight="15" x14ac:dyDescent="0.25"/>
  <cols>
    <col min="1" max="1" width="28.42578125" style="158" customWidth="1"/>
    <col min="2" max="2" width="6.42578125" style="108" customWidth="1"/>
    <col min="3" max="3" width="15.7109375" style="108" customWidth="1"/>
    <col min="4" max="4" width="10.5703125" style="108" customWidth="1"/>
    <col min="5" max="5" width="15" style="108" customWidth="1"/>
    <col min="6" max="6" width="20" style="108" customWidth="1"/>
    <col min="7" max="7" width="7.85546875" style="108" customWidth="1"/>
    <col min="8" max="8" width="13.42578125" style="108" customWidth="1"/>
    <col min="9" max="9" width="15.7109375" style="108" customWidth="1"/>
    <col min="10" max="10" width="9" style="108" customWidth="1"/>
    <col min="11" max="11" width="15" style="108" customWidth="1"/>
    <col min="12" max="12" width="20" style="108" customWidth="1"/>
    <col min="13" max="13" width="8" style="108" customWidth="1"/>
    <col min="14" max="14" width="13" style="108" customWidth="1"/>
    <col min="15" max="16384" width="9.140625" style="108"/>
  </cols>
  <sheetData>
    <row r="1" spans="1:14" ht="9" customHeight="1" x14ac:dyDescent="0.25"/>
    <row r="2" spans="1:14" x14ac:dyDescent="0.25">
      <c r="A2" s="1212" t="s">
        <v>124</v>
      </c>
      <c r="B2" s="1048" t="s">
        <v>138</v>
      </c>
      <c r="C2" s="1048" t="s">
        <v>185</v>
      </c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</row>
    <row r="3" spans="1:14" x14ac:dyDescent="0.25">
      <c r="A3" s="1237"/>
      <c r="B3" s="1048"/>
      <c r="C3" s="1048" t="s">
        <v>79</v>
      </c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</row>
    <row r="4" spans="1:14" x14ac:dyDescent="0.25">
      <c r="A4" s="1237"/>
      <c r="B4" s="1048"/>
      <c r="C4" s="1048" t="s">
        <v>127</v>
      </c>
      <c r="D4" s="1048"/>
      <c r="E4" s="1048"/>
      <c r="F4" s="1048"/>
      <c r="G4" s="1048"/>
      <c r="H4" s="1048"/>
      <c r="I4" s="1048" t="s">
        <v>128</v>
      </c>
      <c r="J4" s="1048"/>
      <c r="K4" s="1048"/>
      <c r="L4" s="1048"/>
      <c r="M4" s="1048"/>
      <c r="N4" s="1048"/>
    </row>
    <row r="5" spans="1:14" x14ac:dyDescent="0.25">
      <c r="A5" s="1237"/>
      <c r="B5" s="1048"/>
      <c r="C5" s="1048" t="s">
        <v>221</v>
      </c>
      <c r="D5" s="1048" t="s">
        <v>133</v>
      </c>
      <c r="E5" s="1048" t="s">
        <v>157</v>
      </c>
      <c r="F5" s="1048"/>
      <c r="G5" s="1048" t="s">
        <v>139</v>
      </c>
      <c r="H5" s="1048" t="s">
        <v>232</v>
      </c>
      <c r="I5" s="1048" t="s">
        <v>221</v>
      </c>
      <c r="J5" s="1048" t="s">
        <v>133</v>
      </c>
      <c r="K5" s="1048" t="s">
        <v>157</v>
      </c>
      <c r="L5" s="1048"/>
      <c r="M5" s="1051" t="s">
        <v>139</v>
      </c>
      <c r="N5" s="1051" t="s">
        <v>232</v>
      </c>
    </row>
    <row r="6" spans="1:14" ht="15" customHeight="1" x14ac:dyDescent="0.25">
      <c r="A6" s="1237"/>
      <c r="B6" s="1048"/>
      <c r="C6" s="1048"/>
      <c r="D6" s="1048"/>
      <c r="E6" s="1048" t="s">
        <v>79</v>
      </c>
      <c r="F6" s="1048"/>
      <c r="G6" s="1048"/>
      <c r="H6" s="1048"/>
      <c r="I6" s="1048"/>
      <c r="J6" s="1048"/>
      <c r="K6" s="1048" t="s">
        <v>79</v>
      </c>
      <c r="L6" s="1048"/>
      <c r="M6" s="1050"/>
      <c r="N6" s="1050"/>
    </row>
    <row r="7" spans="1:14" ht="51.75" customHeight="1" x14ac:dyDescent="0.25">
      <c r="A7" s="1238"/>
      <c r="B7" s="1048"/>
      <c r="C7" s="1048"/>
      <c r="D7" s="1048"/>
      <c r="E7" s="280" t="s">
        <v>136</v>
      </c>
      <c r="F7" s="280" t="s">
        <v>137</v>
      </c>
      <c r="G7" s="1048"/>
      <c r="H7" s="1048"/>
      <c r="I7" s="1048"/>
      <c r="J7" s="1048"/>
      <c r="K7" s="280" t="s">
        <v>136</v>
      </c>
      <c r="L7" s="280" t="s">
        <v>137</v>
      </c>
      <c r="M7" s="1052"/>
      <c r="N7" s="1052"/>
    </row>
    <row r="8" spans="1:14" ht="14.25" customHeight="1" thickBot="1" x14ac:dyDescent="0.3">
      <c r="A8" s="220">
        <v>1</v>
      </c>
      <c r="B8" s="221">
        <v>2</v>
      </c>
      <c r="C8" s="221">
        <v>17</v>
      </c>
      <c r="D8" s="221">
        <v>18</v>
      </c>
      <c r="E8" s="221">
        <v>19</v>
      </c>
      <c r="F8" s="221">
        <v>20</v>
      </c>
      <c r="G8" s="221">
        <v>21</v>
      </c>
      <c r="H8" s="221">
        <v>22</v>
      </c>
      <c r="I8" s="221">
        <v>23</v>
      </c>
      <c r="J8" s="221">
        <v>24</v>
      </c>
      <c r="K8" s="221">
        <v>25</v>
      </c>
      <c r="L8" s="221">
        <v>26</v>
      </c>
      <c r="M8" s="221">
        <v>27</v>
      </c>
      <c r="N8" s="146">
        <v>28</v>
      </c>
    </row>
    <row r="9" spans="1:14" x14ac:dyDescent="0.25">
      <c r="A9" s="148" t="s">
        <v>141</v>
      </c>
      <c r="B9" s="149">
        <v>1000</v>
      </c>
      <c r="C9" s="906">
        <v>0</v>
      </c>
      <c r="D9" s="906">
        <v>0</v>
      </c>
      <c r="E9" s="906">
        <v>0</v>
      </c>
      <c r="F9" s="906">
        <v>0</v>
      </c>
      <c r="G9" s="906">
        <v>0</v>
      </c>
      <c r="H9" s="906">
        <v>0</v>
      </c>
      <c r="I9" s="906">
        <v>0</v>
      </c>
      <c r="J9" s="906">
        <v>0</v>
      </c>
      <c r="K9" s="906">
        <v>0</v>
      </c>
      <c r="L9" s="906">
        <v>0</v>
      </c>
      <c r="M9" s="906">
        <v>0</v>
      </c>
      <c r="N9" s="906">
        <v>0</v>
      </c>
    </row>
    <row r="10" spans="1:14" ht="28.5" customHeight="1" x14ac:dyDescent="0.25">
      <c r="A10" s="271" t="s">
        <v>210</v>
      </c>
      <c r="B10" s="320">
        <v>1100</v>
      </c>
      <c r="C10" s="906">
        <v>0</v>
      </c>
      <c r="D10" s="906">
        <v>0</v>
      </c>
      <c r="E10" s="906">
        <v>0</v>
      </c>
      <c r="F10" s="906">
        <v>0</v>
      </c>
      <c r="G10" s="906">
        <v>0</v>
      </c>
      <c r="H10" s="906">
        <v>0</v>
      </c>
      <c r="I10" s="906">
        <v>0</v>
      </c>
      <c r="J10" s="906">
        <v>0</v>
      </c>
      <c r="K10" s="906">
        <v>0</v>
      </c>
      <c r="L10" s="906">
        <v>0</v>
      </c>
      <c r="M10" s="906">
        <v>0</v>
      </c>
      <c r="N10" s="906">
        <v>0</v>
      </c>
    </row>
    <row r="11" spans="1:14" ht="13.7" customHeight="1" x14ac:dyDescent="0.25">
      <c r="A11" s="330" t="s">
        <v>241</v>
      </c>
      <c r="B11" s="321"/>
      <c r="C11" s="906">
        <v>0</v>
      </c>
      <c r="D11" s="906">
        <v>0</v>
      </c>
      <c r="E11" s="906">
        <v>0</v>
      </c>
      <c r="F11" s="906">
        <v>0</v>
      </c>
      <c r="G11" s="906">
        <v>0</v>
      </c>
      <c r="H11" s="906">
        <v>0</v>
      </c>
      <c r="I11" s="906">
        <v>0</v>
      </c>
      <c r="J11" s="906">
        <v>0</v>
      </c>
      <c r="K11" s="906">
        <v>0</v>
      </c>
      <c r="L11" s="906">
        <v>0</v>
      </c>
      <c r="M11" s="906">
        <v>0</v>
      </c>
      <c r="N11" s="906">
        <v>0</v>
      </c>
    </row>
    <row r="12" spans="1:14" ht="16.5" customHeight="1" x14ac:dyDescent="0.25">
      <c r="A12" s="148" t="s">
        <v>142</v>
      </c>
      <c r="B12" s="153">
        <v>2000</v>
      </c>
      <c r="C12" s="906">
        <v>0</v>
      </c>
      <c r="D12" s="906">
        <v>0</v>
      </c>
      <c r="E12" s="906">
        <v>0</v>
      </c>
      <c r="F12" s="906">
        <v>0</v>
      </c>
      <c r="G12" s="906">
        <v>0</v>
      </c>
      <c r="H12" s="906">
        <v>0</v>
      </c>
      <c r="I12" s="906">
        <v>0</v>
      </c>
      <c r="J12" s="906">
        <v>0</v>
      </c>
      <c r="K12" s="906">
        <v>0</v>
      </c>
      <c r="L12" s="906">
        <v>0</v>
      </c>
      <c r="M12" s="906">
        <v>0</v>
      </c>
      <c r="N12" s="906">
        <v>0</v>
      </c>
    </row>
    <row r="13" spans="1:14" s="272" customFormat="1" ht="26.25" customHeight="1" x14ac:dyDescent="0.2">
      <c r="A13" s="271" t="s">
        <v>210</v>
      </c>
      <c r="B13" s="320">
        <v>2100</v>
      </c>
      <c r="C13" s="906">
        <v>0</v>
      </c>
      <c r="D13" s="906">
        <v>0</v>
      </c>
      <c r="E13" s="906">
        <v>0</v>
      </c>
      <c r="F13" s="906">
        <v>0</v>
      </c>
      <c r="G13" s="906">
        <v>0</v>
      </c>
      <c r="H13" s="906">
        <v>0</v>
      </c>
      <c r="I13" s="906">
        <v>0</v>
      </c>
      <c r="J13" s="906">
        <v>0</v>
      </c>
      <c r="K13" s="906">
        <v>0</v>
      </c>
      <c r="L13" s="906">
        <v>0</v>
      </c>
      <c r="M13" s="906">
        <v>0</v>
      </c>
      <c r="N13" s="906">
        <v>0</v>
      </c>
    </row>
    <row r="14" spans="1:14" ht="13.7" customHeight="1" x14ac:dyDescent="0.25">
      <c r="A14" s="330" t="s">
        <v>241</v>
      </c>
      <c r="B14" s="320"/>
      <c r="C14" s="906">
        <v>0</v>
      </c>
      <c r="D14" s="906">
        <v>0</v>
      </c>
      <c r="E14" s="906">
        <v>0</v>
      </c>
      <c r="F14" s="906">
        <v>0</v>
      </c>
      <c r="G14" s="906">
        <v>0</v>
      </c>
      <c r="H14" s="906">
        <v>0</v>
      </c>
      <c r="I14" s="906">
        <v>0</v>
      </c>
      <c r="J14" s="906">
        <v>0</v>
      </c>
      <c r="K14" s="906">
        <v>0</v>
      </c>
      <c r="L14" s="906">
        <v>0</v>
      </c>
      <c r="M14" s="906">
        <v>0</v>
      </c>
      <c r="N14" s="906">
        <v>0</v>
      </c>
    </row>
    <row r="15" spans="1:14" ht="27" customHeight="1" x14ac:dyDescent="0.25">
      <c r="A15" s="148" t="s">
        <v>211</v>
      </c>
      <c r="B15" s="155">
        <v>3000</v>
      </c>
      <c r="C15" s="906">
        <v>0</v>
      </c>
      <c r="D15" s="906">
        <v>0</v>
      </c>
      <c r="E15" s="906">
        <v>0</v>
      </c>
      <c r="F15" s="906">
        <v>0</v>
      </c>
      <c r="G15" s="906">
        <v>0</v>
      </c>
      <c r="H15" s="906">
        <v>0</v>
      </c>
      <c r="I15" s="906">
        <v>0</v>
      </c>
      <c r="J15" s="906">
        <v>0</v>
      </c>
      <c r="K15" s="906">
        <v>0</v>
      </c>
      <c r="L15" s="906">
        <v>0</v>
      </c>
      <c r="M15" s="906">
        <v>0</v>
      </c>
      <c r="N15" s="906">
        <v>0</v>
      </c>
    </row>
    <row r="16" spans="1:14" s="272" customFormat="1" ht="26.25" customHeight="1" x14ac:dyDescent="0.2">
      <c r="A16" s="271" t="s">
        <v>210</v>
      </c>
      <c r="B16" s="320">
        <v>3001</v>
      </c>
      <c r="C16" s="906">
        <v>0</v>
      </c>
      <c r="D16" s="906">
        <v>0</v>
      </c>
      <c r="E16" s="906">
        <v>0</v>
      </c>
      <c r="F16" s="906">
        <v>0</v>
      </c>
      <c r="G16" s="906">
        <v>0</v>
      </c>
      <c r="H16" s="906">
        <v>0</v>
      </c>
      <c r="I16" s="906">
        <v>0</v>
      </c>
      <c r="J16" s="906">
        <v>0</v>
      </c>
      <c r="K16" s="906">
        <v>0</v>
      </c>
      <c r="L16" s="906">
        <v>0</v>
      </c>
      <c r="M16" s="906">
        <v>0</v>
      </c>
      <c r="N16" s="906">
        <v>0</v>
      </c>
    </row>
    <row r="17" spans="1:14" ht="13.7" customHeight="1" x14ac:dyDescent="0.25">
      <c r="A17" s="330" t="s">
        <v>241</v>
      </c>
      <c r="B17" s="320"/>
      <c r="C17" s="906">
        <v>0</v>
      </c>
      <c r="D17" s="906">
        <v>0</v>
      </c>
      <c r="E17" s="906">
        <v>0</v>
      </c>
      <c r="F17" s="906">
        <v>0</v>
      </c>
      <c r="G17" s="906">
        <v>0</v>
      </c>
      <c r="H17" s="906">
        <v>0</v>
      </c>
      <c r="I17" s="906">
        <v>0</v>
      </c>
      <c r="J17" s="906">
        <v>0</v>
      </c>
      <c r="K17" s="906">
        <v>0</v>
      </c>
      <c r="L17" s="906">
        <v>0</v>
      </c>
      <c r="M17" s="906">
        <v>0</v>
      </c>
      <c r="N17" s="906">
        <v>0</v>
      </c>
    </row>
    <row r="18" spans="1:14" ht="24.75" customHeight="1" thickBot="1" x14ac:dyDescent="0.3">
      <c r="A18" s="159" t="s">
        <v>152</v>
      </c>
      <c r="B18" s="156">
        <v>9000</v>
      </c>
      <c r="C18" s="844">
        <f t="shared" ref="C18:N18" si="0">C9+C12+C15</f>
        <v>0</v>
      </c>
      <c r="D18" s="844">
        <f t="shared" si="0"/>
        <v>0</v>
      </c>
      <c r="E18" s="844">
        <f t="shared" si="0"/>
        <v>0</v>
      </c>
      <c r="F18" s="844">
        <f t="shared" si="0"/>
        <v>0</v>
      </c>
      <c r="G18" s="844">
        <f t="shared" si="0"/>
        <v>0</v>
      </c>
      <c r="H18" s="844">
        <f t="shared" si="0"/>
        <v>0</v>
      </c>
      <c r="I18" s="844">
        <f t="shared" si="0"/>
        <v>0</v>
      </c>
      <c r="J18" s="844">
        <f t="shared" si="0"/>
        <v>0</v>
      </c>
      <c r="K18" s="844">
        <f t="shared" si="0"/>
        <v>0</v>
      </c>
      <c r="L18" s="844">
        <f t="shared" si="0"/>
        <v>0</v>
      </c>
      <c r="M18" s="844">
        <f t="shared" si="0"/>
        <v>0</v>
      </c>
      <c r="N18" s="844">
        <f t="shared" si="0"/>
        <v>0</v>
      </c>
    </row>
    <row r="19" spans="1:14" ht="9" customHeight="1" x14ac:dyDescent="0.25">
      <c r="A19" s="224"/>
      <c r="B19" s="250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</row>
    <row r="20" spans="1:14" x14ac:dyDescent="0.25">
      <c r="A20" s="1235" t="s">
        <v>124</v>
      </c>
      <c r="B20" s="1235" t="s">
        <v>138</v>
      </c>
      <c r="C20" s="1238" t="s">
        <v>185</v>
      </c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215"/>
    </row>
    <row r="21" spans="1:14" x14ac:dyDescent="0.25">
      <c r="A21" s="1235"/>
      <c r="B21" s="1235"/>
      <c r="C21" s="1205" t="s">
        <v>79</v>
      </c>
      <c r="D21" s="1206"/>
      <c r="E21" s="1206"/>
      <c r="F21" s="1206"/>
      <c r="G21" s="1206"/>
      <c r="H21" s="1206"/>
      <c r="I21" s="1206"/>
      <c r="J21" s="1206"/>
      <c r="K21" s="1206"/>
      <c r="L21" s="1206"/>
      <c r="M21" s="1206"/>
      <c r="N21" s="1206"/>
    </row>
    <row r="22" spans="1:14" ht="27" customHeight="1" x14ac:dyDescent="0.25">
      <c r="A22" s="1235"/>
      <c r="B22" s="1235"/>
      <c r="C22" s="1205" t="s">
        <v>143</v>
      </c>
      <c r="D22" s="1206"/>
      <c r="E22" s="1206"/>
      <c r="F22" s="1206"/>
      <c r="G22" s="1206"/>
      <c r="H22" s="1206"/>
      <c r="I22" s="1205" t="s">
        <v>144</v>
      </c>
      <c r="J22" s="1206"/>
      <c r="K22" s="1206"/>
      <c r="L22" s="1206"/>
      <c r="M22" s="1206"/>
      <c r="N22" s="1206"/>
    </row>
    <row r="23" spans="1:14" ht="25.5" customHeight="1" x14ac:dyDescent="0.25">
      <c r="A23" s="1235"/>
      <c r="B23" s="1235"/>
      <c r="C23" s="1213" t="s">
        <v>221</v>
      </c>
      <c r="D23" s="1051" t="s">
        <v>133</v>
      </c>
      <c r="E23" s="1205" t="s">
        <v>231</v>
      </c>
      <c r="F23" s="1207"/>
      <c r="G23" s="1048" t="s">
        <v>139</v>
      </c>
      <c r="H23" s="1048" t="s">
        <v>140</v>
      </c>
      <c r="I23" s="1213" t="s">
        <v>221</v>
      </c>
      <c r="J23" s="1051" t="s">
        <v>133</v>
      </c>
      <c r="K23" s="1205" t="s">
        <v>231</v>
      </c>
      <c r="L23" s="1207"/>
      <c r="M23" s="1048" t="s">
        <v>139</v>
      </c>
      <c r="N23" s="1205" t="s">
        <v>140</v>
      </c>
    </row>
    <row r="24" spans="1:14" ht="51.75" customHeight="1" x14ac:dyDescent="0.25">
      <c r="A24" s="1236"/>
      <c r="B24" s="1236"/>
      <c r="C24" s="1236"/>
      <c r="D24" s="1052"/>
      <c r="E24" s="222" t="s">
        <v>136</v>
      </c>
      <c r="F24" s="222" t="s">
        <v>137</v>
      </c>
      <c r="G24" s="1048"/>
      <c r="H24" s="1048"/>
      <c r="I24" s="1236"/>
      <c r="J24" s="1052"/>
      <c r="K24" s="222" t="s">
        <v>136</v>
      </c>
      <c r="L24" s="222" t="s">
        <v>137</v>
      </c>
      <c r="M24" s="1048"/>
      <c r="N24" s="1205"/>
    </row>
    <row r="25" spans="1:14" ht="12.75" customHeight="1" thickBot="1" x14ac:dyDescent="0.3">
      <c r="A25" s="220">
        <v>1</v>
      </c>
      <c r="B25" s="221">
        <v>2</v>
      </c>
      <c r="C25" s="221">
        <v>29</v>
      </c>
      <c r="D25" s="221">
        <v>30</v>
      </c>
      <c r="E25" s="221">
        <v>31</v>
      </c>
      <c r="F25" s="221">
        <v>32</v>
      </c>
      <c r="G25" s="221">
        <v>33</v>
      </c>
      <c r="H25" s="221">
        <v>34</v>
      </c>
      <c r="I25" s="221">
        <v>35</v>
      </c>
      <c r="J25" s="221">
        <v>36</v>
      </c>
      <c r="K25" s="221">
        <v>37</v>
      </c>
      <c r="L25" s="221">
        <v>38</v>
      </c>
      <c r="M25" s="221">
        <v>39</v>
      </c>
      <c r="N25" s="146">
        <v>40</v>
      </c>
    </row>
    <row r="26" spans="1:14" ht="17.25" customHeight="1" x14ac:dyDescent="0.25">
      <c r="A26" s="148" t="s">
        <v>141</v>
      </c>
      <c r="B26" s="149">
        <v>1000</v>
      </c>
      <c r="C26" s="906">
        <v>0</v>
      </c>
      <c r="D26" s="906">
        <v>0</v>
      </c>
      <c r="E26" s="906">
        <v>0</v>
      </c>
      <c r="F26" s="906">
        <v>0</v>
      </c>
      <c r="G26" s="906">
        <v>0</v>
      </c>
      <c r="H26" s="906">
        <v>0</v>
      </c>
      <c r="I26" s="906">
        <v>0</v>
      </c>
      <c r="J26" s="906">
        <v>0</v>
      </c>
      <c r="K26" s="906">
        <v>0</v>
      </c>
      <c r="L26" s="906">
        <v>0</v>
      </c>
      <c r="M26" s="906">
        <v>0</v>
      </c>
      <c r="N26" s="906">
        <v>0</v>
      </c>
    </row>
    <row r="27" spans="1:14" s="272" customFormat="1" ht="26.25" customHeight="1" x14ac:dyDescent="0.2">
      <c r="A27" s="271" t="s">
        <v>210</v>
      </c>
      <c r="B27" s="320">
        <v>1100</v>
      </c>
      <c r="C27" s="906">
        <v>0</v>
      </c>
      <c r="D27" s="906">
        <v>0</v>
      </c>
      <c r="E27" s="906">
        <v>0</v>
      </c>
      <c r="F27" s="906">
        <v>0</v>
      </c>
      <c r="G27" s="906">
        <v>0</v>
      </c>
      <c r="H27" s="906">
        <v>0</v>
      </c>
      <c r="I27" s="906">
        <v>0</v>
      </c>
      <c r="J27" s="906">
        <v>0</v>
      </c>
      <c r="K27" s="906">
        <v>0</v>
      </c>
      <c r="L27" s="906">
        <v>0</v>
      </c>
      <c r="M27" s="906">
        <v>0</v>
      </c>
      <c r="N27" s="906">
        <v>0</v>
      </c>
    </row>
    <row r="28" spans="1:14" ht="13.7" customHeight="1" x14ac:dyDescent="0.25">
      <c r="A28" s="330" t="s">
        <v>241</v>
      </c>
      <c r="B28" s="321"/>
      <c r="C28" s="906">
        <v>0</v>
      </c>
      <c r="D28" s="906">
        <v>0</v>
      </c>
      <c r="E28" s="906">
        <v>0</v>
      </c>
      <c r="F28" s="906">
        <v>0</v>
      </c>
      <c r="G28" s="906">
        <v>0</v>
      </c>
      <c r="H28" s="906">
        <v>0</v>
      </c>
      <c r="I28" s="906">
        <v>0</v>
      </c>
      <c r="J28" s="906">
        <v>0</v>
      </c>
      <c r="K28" s="906">
        <v>0</v>
      </c>
      <c r="L28" s="906">
        <v>0</v>
      </c>
      <c r="M28" s="906">
        <v>0</v>
      </c>
      <c r="N28" s="906">
        <v>0</v>
      </c>
    </row>
    <row r="29" spans="1:14" ht="17.25" customHeight="1" x14ac:dyDescent="0.25">
      <c r="A29" s="148" t="s">
        <v>142</v>
      </c>
      <c r="B29" s="153">
        <v>2000</v>
      </c>
      <c r="C29" s="906">
        <v>0</v>
      </c>
      <c r="D29" s="906">
        <v>0</v>
      </c>
      <c r="E29" s="906">
        <v>0</v>
      </c>
      <c r="F29" s="906">
        <v>0</v>
      </c>
      <c r="G29" s="906">
        <v>0</v>
      </c>
      <c r="H29" s="906">
        <v>0</v>
      </c>
      <c r="I29" s="906">
        <v>0</v>
      </c>
      <c r="J29" s="906">
        <v>0</v>
      </c>
      <c r="K29" s="906">
        <v>0</v>
      </c>
      <c r="L29" s="906">
        <v>0</v>
      </c>
      <c r="M29" s="906">
        <v>0</v>
      </c>
      <c r="N29" s="906">
        <v>0</v>
      </c>
    </row>
    <row r="30" spans="1:14" s="272" customFormat="1" ht="26.25" customHeight="1" x14ac:dyDescent="0.2">
      <c r="A30" s="271" t="s">
        <v>210</v>
      </c>
      <c r="B30" s="320">
        <v>2100</v>
      </c>
      <c r="C30" s="906">
        <v>0</v>
      </c>
      <c r="D30" s="906">
        <v>0</v>
      </c>
      <c r="E30" s="906">
        <v>0</v>
      </c>
      <c r="F30" s="906">
        <v>0</v>
      </c>
      <c r="G30" s="906">
        <v>0</v>
      </c>
      <c r="H30" s="906">
        <v>0</v>
      </c>
      <c r="I30" s="906">
        <v>0</v>
      </c>
      <c r="J30" s="906">
        <v>0</v>
      </c>
      <c r="K30" s="906">
        <v>0</v>
      </c>
      <c r="L30" s="906">
        <v>0</v>
      </c>
      <c r="M30" s="906">
        <v>0</v>
      </c>
      <c r="N30" s="906">
        <v>0</v>
      </c>
    </row>
    <row r="31" spans="1:14" ht="13.7" customHeight="1" x14ac:dyDescent="0.25">
      <c r="A31" s="330" t="s">
        <v>241</v>
      </c>
      <c r="B31" s="320"/>
      <c r="C31" s="906">
        <v>0</v>
      </c>
      <c r="D31" s="906">
        <v>0</v>
      </c>
      <c r="E31" s="906">
        <v>0</v>
      </c>
      <c r="F31" s="906">
        <v>0</v>
      </c>
      <c r="G31" s="906">
        <v>0</v>
      </c>
      <c r="H31" s="906">
        <v>0</v>
      </c>
      <c r="I31" s="906">
        <v>0</v>
      </c>
      <c r="J31" s="906">
        <v>0</v>
      </c>
      <c r="K31" s="906">
        <v>0</v>
      </c>
      <c r="L31" s="906">
        <v>0</v>
      </c>
      <c r="M31" s="906">
        <v>0</v>
      </c>
      <c r="N31" s="906">
        <v>0</v>
      </c>
    </row>
    <row r="32" spans="1:14" ht="26.25" x14ac:dyDescent="0.25">
      <c r="A32" s="148" t="s">
        <v>211</v>
      </c>
      <c r="B32" s="155">
        <v>3000</v>
      </c>
      <c r="C32" s="906">
        <v>0</v>
      </c>
      <c r="D32" s="906">
        <v>0</v>
      </c>
      <c r="E32" s="906">
        <v>0</v>
      </c>
      <c r="F32" s="906">
        <v>0</v>
      </c>
      <c r="G32" s="906">
        <v>0</v>
      </c>
      <c r="H32" s="906">
        <v>0</v>
      </c>
      <c r="I32" s="906">
        <v>0</v>
      </c>
      <c r="J32" s="906">
        <v>0</v>
      </c>
      <c r="K32" s="906">
        <v>0</v>
      </c>
      <c r="L32" s="906">
        <v>0</v>
      </c>
      <c r="M32" s="906">
        <v>0</v>
      </c>
      <c r="N32" s="906">
        <v>0</v>
      </c>
    </row>
    <row r="33" spans="1:14" s="272" customFormat="1" ht="26.25" customHeight="1" x14ac:dyDescent="0.2">
      <c r="A33" s="271" t="s">
        <v>210</v>
      </c>
      <c r="B33" s="320">
        <v>3001</v>
      </c>
      <c r="C33" s="906">
        <v>0</v>
      </c>
      <c r="D33" s="906">
        <v>0</v>
      </c>
      <c r="E33" s="906">
        <v>0</v>
      </c>
      <c r="F33" s="906">
        <v>0</v>
      </c>
      <c r="G33" s="906">
        <v>0</v>
      </c>
      <c r="H33" s="906">
        <v>0</v>
      </c>
      <c r="I33" s="906">
        <v>0</v>
      </c>
      <c r="J33" s="906">
        <v>0</v>
      </c>
      <c r="K33" s="906">
        <v>0</v>
      </c>
      <c r="L33" s="906">
        <v>0</v>
      </c>
      <c r="M33" s="906">
        <v>0</v>
      </c>
      <c r="N33" s="906">
        <v>0</v>
      </c>
    </row>
    <row r="34" spans="1:14" ht="13.7" customHeight="1" x14ac:dyDescent="0.25">
      <c r="A34" s="330" t="s">
        <v>241</v>
      </c>
      <c r="B34" s="320"/>
      <c r="C34" s="906">
        <v>0</v>
      </c>
      <c r="D34" s="906">
        <v>0</v>
      </c>
      <c r="E34" s="906">
        <v>0</v>
      </c>
      <c r="F34" s="906">
        <v>0</v>
      </c>
      <c r="G34" s="906">
        <v>0</v>
      </c>
      <c r="H34" s="906">
        <v>0</v>
      </c>
      <c r="I34" s="906">
        <v>0</v>
      </c>
      <c r="J34" s="906">
        <v>0</v>
      </c>
      <c r="K34" s="906">
        <v>0</v>
      </c>
      <c r="L34" s="906">
        <v>0</v>
      </c>
      <c r="M34" s="906">
        <v>0</v>
      </c>
      <c r="N34" s="906">
        <v>0</v>
      </c>
    </row>
    <row r="35" spans="1:14" ht="27" customHeight="1" thickBot="1" x14ac:dyDescent="0.3">
      <c r="A35" s="159" t="s">
        <v>152</v>
      </c>
      <c r="B35" s="283">
        <v>9000</v>
      </c>
      <c r="C35" s="844">
        <f t="shared" ref="C35:N35" si="1">C26+C29+C32</f>
        <v>0</v>
      </c>
      <c r="D35" s="844">
        <f t="shared" si="1"/>
        <v>0</v>
      </c>
      <c r="E35" s="844">
        <f t="shared" si="1"/>
        <v>0</v>
      </c>
      <c r="F35" s="844">
        <f t="shared" si="1"/>
        <v>0</v>
      </c>
      <c r="G35" s="844">
        <f t="shared" si="1"/>
        <v>0</v>
      </c>
      <c r="H35" s="844">
        <f t="shared" si="1"/>
        <v>0</v>
      </c>
      <c r="I35" s="844">
        <f t="shared" si="1"/>
        <v>0</v>
      </c>
      <c r="J35" s="844">
        <f t="shared" si="1"/>
        <v>0</v>
      </c>
      <c r="K35" s="844">
        <f t="shared" si="1"/>
        <v>0</v>
      </c>
      <c r="L35" s="844">
        <f t="shared" si="1"/>
        <v>0</v>
      </c>
      <c r="M35" s="844">
        <f t="shared" si="1"/>
        <v>0</v>
      </c>
      <c r="N35" s="844">
        <f t="shared" si="1"/>
        <v>0</v>
      </c>
    </row>
    <row r="36" spans="1:14" ht="8.25" customHeight="1" x14ac:dyDescent="0.25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</row>
    <row r="37" spans="1:14" ht="26.25" customHeight="1" x14ac:dyDescent="0.25">
      <c r="A37" s="1049" t="s">
        <v>209</v>
      </c>
      <c r="B37" s="1049"/>
      <c r="C37" s="244"/>
      <c r="D37" s="228"/>
      <c r="E37" s="229"/>
      <c r="G37" s="1239"/>
      <c r="H37" s="1239"/>
      <c r="I37" s="1239"/>
      <c r="K37" s="244"/>
      <c r="L37" s="229"/>
    </row>
    <row r="38" spans="1:14" ht="14.25" customHeight="1" x14ac:dyDescent="0.25">
      <c r="A38" s="265"/>
      <c r="C38" s="1047" t="s">
        <v>199</v>
      </c>
      <c r="D38" s="1047"/>
      <c r="E38" s="1047"/>
      <c r="F38" s="267"/>
      <c r="G38" s="1101" t="s">
        <v>200</v>
      </c>
      <c r="H38" s="1101"/>
      <c r="I38" s="1101"/>
      <c r="J38" s="267"/>
      <c r="K38" s="1047" t="s">
        <v>201</v>
      </c>
      <c r="L38" s="1047"/>
    </row>
    <row r="39" spans="1:14" x14ac:dyDescent="0.25">
      <c r="A39" s="265" t="s">
        <v>202</v>
      </c>
      <c r="C39" s="268"/>
      <c r="D39" s="269"/>
      <c r="E39" s="270"/>
      <c r="F39" s="267"/>
      <c r="G39" s="1241"/>
      <c r="H39" s="1241"/>
      <c r="I39" s="1241"/>
      <c r="J39" s="267"/>
      <c r="K39" s="1240"/>
      <c r="L39" s="1240"/>
    </row>
    <row r="40" spans="1:14" ht="15" customHeight="1" x14ac:dyDescent="0.25">
      <c r="A40" s="266"/>
      <c r="C40" s="1047" t="s">
        <v>199</v>
      </c>
      <c r="D40" s="1047"/>
      <c r="E40" s="1047"/>
      <c r="F40" s="267"/>
      <c r="G40" s="1101" t="s">
        <v>203</v>
      </c>
      <c r="H40" s="1101"/>
      <c r="I40" s="1101"/>
      <c r="J40" s="267"/>
      <c r="K40" s="1047" t="s">
        <v>204</v>
      </c>
      <c r="L40" s="1047"/>
    </row>
    <row r="41" spans="1:14" x14ac:dyDescent="0.25">
      <c r="A41" s="265" t="s">
        <v>205</v>
      </c>
      <c r="B41" s="234"/>
      <c r="C41" s="230"/>
      <c r="D41" s="230"/>
      <c r="E41" s="235"/>
      <c r="F41" s="236"/>
      <c r="G41" s="230"/>
      <c r="H41" s="236"/>
    </row>
  </sheetData>
  <sheetProtection password="CC5B" sheet="1" objects="1" scenarios="1" insertRows="0" deleteRows="0"/>
  <customSheetViews>
    <customSheetView guid="{BA6529BE-B863-4BA8-8CC0-F00E437619FD}" scale="85" showGridLines="0" fitToPage="1">
      <selection activeCell="I28" sqref="I28"/>
      <pageMargins left="0.70866141732283472" right="0.39370078740157483" top="0.59055118110236227" bottom="0.39370078740157483" header="0.15748031496062992" footer="0"/>
      <pageSetup paperSize="9" scale="68" firstPageNumber="7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>
      <selection activeCell="I28" sqref="I28"/>
      <pageMargins left="0.70866141732283472" right="0.39370078740157483" top="0.59055118110236227" bottom="0.39370078740157483" header="0.15748031496062992" footer="0"/>
      <pageSetup paperSize="9" scale="68" firstPageNumber="7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>
      <selection activeCell="I28" sqref="I28"/>
      <pageMargins left="0.70866141732283472" right="0.39370078740157483" top="0.59055118110236227" bottom="0.39370078740157483" header="0.15748031496062992" footer="0"/>
      <pageSetup paperSize="9" scale="68" firstPageNumber="7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A3">
      <selection activeCell="Q17" sqref="Q16:W23"/>
      <pageMargins left="0.70866141732283472" right="0.39370078740157483" top="0.59055118110236227" bottom="0.39370078740157483" header="0.15748031496062992" footer="0"/>
      <pageSetup paperSize="9" scale="68" firstPageNumber="7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>
      <selection activeCell="I28" sqref="I28"/>
      <pageMargins left="0.70866141732283472" right="0.39370078740157483" top="0.59055118110236227" bottom="0.39370078740157483" header="0.15748031496062992" footer="0"/>
      <pageSetup paperSize="9" scale="68" firstPageNumber="7" fitToHeight="0" orientation="landscape" useFirstPageNumber="1" r:id="rId5"/>
      <headerFooter>
        <oddHeader>&amp;C&amp;"Times New Roman,обычный"&amp;P</oddHeader>
      </headerFooter>
    </customSheetView>
  </customSheetViews>
  <mergeCells count="44">
    <mergeCell ref="E5:F5"/>
    <mergeCell ref="G5:G7"/>
    <mergeCell ref="H5:H7"/>
    <mergeCell ref="I5:I7"/>
    <mergeCell ref="C40:E40"/>
    <mergeCell ref="C38:E38"/>
    <mergeCell ref="K38:L38"/>
    <mergeCell ref="K39:L39"/>
    <mergeCell ref="K40:L40"/>
    <mergeCell ref="G38:I38"/>
    <mergeCell ref="G39:I39"/>
    <mergeCell ref="G40:I40"/>
    <mergeCell ref="A37:B37"/>
    <mergeCell ref="B20:B24"/>
    <mergeCell ref="C20:M20"/>
    <mergeCell ref="C22:H22"/>
    <mergeCell ref="I22:N22"/>
    <mergeCell ref="C23:C24"/>
    <mergeCell ref="D23:D24"/>
    <mergeCell ref="E23:F23"/>
    <mergeCell ref="G23:G24"/>
    <mergeCell ref="C21:N21"/>
    <mergeCell ref="H23:H24"/>
    <mergeCell ref="I23:I24"/>
    <mergeCell ref="G37:I37"/>
    <mergeCell ref="J23:J24"/>
    <mergeCell ref="K23:L23"/>
    <mergeCell ref="M23:M24"/>
    <mergeCell ref="N23:N24"/>
    <mergeCell ref="A20:A24"/>
    <mergeCell ref="K5:L5"/>
    <mergeCell ref="M5:M7"/>
    <mergeCell ref="N5:N7"/>
    <mergeCell ref="K6:L6"/>
    <mergeCell ref="A2:A7"/>
    <mergeCell ref="B2:B7"/>
    <mergeCell ref="C2:N2"/>
    <mergeCell ref="C3:N3"/>
    <mergeCell ref="C4:H4"/>
    <mergeCell ref="I4:N4"/>
    <mergeCell ref="E6:F6"/>
    <mergeCell ref="C5:C7"/>
    <mergeCell ref="J5:J7"/>
    <mergeCell ref="D5:D7"/>
  </mergeCells>
  <pageMargins left="0.70866141732283472" right="0.39370078740157483" top="0.59055118110236227" bottom="0.39370078740157483" header="0.15748031496062992" footer="0"/>
  <pageSetup paperSize="9" scale="68" firstPageNumber="7" fitToHeight="0" orientation="landscape" useFirstPageNumber="1" r:id="rId6"/>
  <headerFooter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topLeftCell="A5" zoomScale="85" zoomScaleNormal="85" zoomScaleSheetLayoutView="100" workbookViewId="0">
      <selection activeCell="H18" sqref="A18:H18"/>
    </sheetView>
  </sheetViews>
  <sheetFormatPr defaultColWidth="9.140625" defaultRowHeight="15.75" x14ac:dyDescent="0.25"/>
  <cols>
    <col min="1" max="1" width="33.85546875" style="164" customWidth="1"/>
    <col min="2" max="2" width="23.42578125" style="164" customWidth="1"/>
    <col min="3" max="3" width="28.42578125" style="164" customWidth="1"/>
    <col min="4" max="4" width="21.28515625" style="164" customWidth="1"/>
    <col min="5" max="5" width="20" style="164" customWidth="1"/>
    <col min="6" max="6" width="19" style="164" customWidth="1"/>
    <col min="7" max="8" width="25.42578125" style="164" customWidth="1"/>
    <col min="9" max="9" width="3.7109375" style="164" customWidth="1"/>
    <col min="10" max="13" width="8.85546875" customWidth="1"/>
    <col min="14" max="16384" width="9.140625" style="164"/>
  </cols>
  <sheetData>
    <row r="1" spans="1:16" ht="24" customHeight="1" x14ac:dyDescent="0.25">
      <c r="A1" s="1259" t="s">
        <v>145</v>
      </c>
      <c r="B1" s="1259"/>
      <c r="C1" s="1259"/>
      <c r="D1" s="1259"/>
      <c r="E1" s="1259"/>
      <c r="F1" s="1259"/>
      <c r="G1" s="1259"/>
      <c r="H1" s="1259"/>
      <c r="J1" s="288" t="s">
        <v>234</v>
      </c>
      <c r="K1" s="287"/>
      <c r="L1" s="287"/>
      <c r="M1" s="287"/>
    </row>
    <row r="2" spans="1:16" ht="7.5" customHeight="1" x14ac:dyDescent="0.25">
      <c r="A2" s="165"/>
      <c r="B2" s="165"/>
      <c r="C2" s="165"/>
      <c r="D2" s="165"/>
      <c r="E2" s="165"/>
      <c r="F2" s="165"/>
      <c r="G2" s="165"/>
      <c r="H2" s="165"/>
      <c r="J2" s="1027" t="s">
        <v>235</v>
      </c>
      <c r="K2" s="1027"/>
      <c r="L2" s="1027"/>
      <c r="M2" s="1027"/>
    </row>
    <row r="3" spans="1:16" ht="16.5" thickBot="1" x14ac:dyDescent="0.3">
      <c r="A3" s="166"/>
      <c r="B3" s="166"/>
      <c r="C3" s="166"/>
      <c r="D3" s="166"/>
      <c r="E3" s="166"/>
      <c r="F3" s="166"/>
      <c r="G3" s="166"/>
      <c r="H3" s="167" t="s">
        <v>27</v>
      </c>
      <c r="I3" s="77"/>
      <c r="J3" s="1027"/>
      <c r="K3" s="1027"/>
      <c r="L3" s="1027"/>
      <c r="M3" s="1027"/>
      <c r="N3" s="168"/>
      <c r="O3" s="168"/>
      <c r="P3" s="169"/>
    </row>
    <row r="4" spans="1:16" x14ac:dyDescent="0.25">
      <c r="A4" s="166"/>
      <c r="B4" s="1260" t="s">
        <v>146</v>
      </c>
      <c r="C4" s="1260"/>
      <c r="D4" s="1260"/>
      <c r="E4" s="1260"/>
      <c r="F4" s="1260"/>
      <c r="G4" s="170" t="s">
        <v>9</v>
      </c>
      <c r="H4" s="297"/>
      <c r="I4" s="77"/>
      <c r="J4" s="1027"/>
      <c r="K4" s="1027"/>
      <c r="L4" s="1027"/>
      <c r="M4" s="1027"/>
      <c r="N4" s="171"/>
      <c r="O4" s="171"/>
      <c r="P4" s="172"/>
    </row>
    <row r="5" spans="1:16" x14ac:dyDescent="0.25">
      <c r="A5" s="166"/>
      <c r="B5" s="166"/>
      <c r="C5" s="166"/>
      <c r="D5" s="166"/>
      <c r="E5" s="166"/>
      <c r="F5" s="166"/>
      <c r="G5" s="173" t="s">
        <v>26</v>
      </c>
      <c r="H5" s="335"/>
      <c r="I5" s="77"/>
      <c r="J5" s="1027"/>
      <c r="K5" s="1027"/>
      <c r="L5" s="1027"/>
      <c r="M5" s="1027"/>
      <c r="N5" s="171"/>
      <c r="O5" s="171"/>
      <c r="P5" s="174"/>
    </row>
    <row r="6" spans="1:16" x14ac:dyDescent="0.25">
      <c r="A6" s="166"/>
      <c r="B6" s="166"/>
      <c r="C6" s="166"/>
      <c r="D6" s="166"/>
      <c r="E6" s="166"/>
      <c r="F6" s="166"/>
      <c r="G6" s="170" t="s">
        <v>10</v>
      </c>
      <c r="H6" s="335"/>
      <c r="I6" s="77"/>
      <c r="J6" s="1027"/>
      <c r="K6" s="1027"/>
      <c r="L6" s="1027"/>
      <c r="M6" s="1027"/>
      <c r="N6" s="171"/>
      <c r="O6" s="171"/>
      <c r="P6" s="174"/>
    </row>
    <row r="7" spans="1:16" x14ac:dyDescent="0.25">
      <c r="A7" s="175" t="s">
        <v>23</v>
      </c>
      <c r="B7" s="1045"/>
      <c r="C7" s="1045"/>
      <c r="D7" s="1045"/>
      <c r="E7" s="1045"/>
      <c r="F7" s="1045"/>
      <c r="G7" s="170" t="s">
        <v>16</v>
      </c>
      <c r="H7" s="336">
        <v>183701001</v>
      </c>
      <c r="I7" s="176"/>
      <c r="J7" s="1027"/>
      <c r="K7" s="1027"/>
      <c r="L7" s="1027"/>
      <c r="M7" s="1027"/>
      <c r="N7" s="171"/>
      <c r="O7" s="171"/>
      <c r="P7" s="177"/>
    </row>
    <row r="8" spans="1:16" ht="14.25" customHeight="1" x14ac:dyDescent="0.25">
      <c r="A8" s="1261" t="s">
        <v>24</v>
      </c>
      <c r="B8" s="1222"/>
      <c r="C8" s="1222"/>
      <c r="D8" s="1222"/>
      <c r="E8" s="1222"/>
      <c r="F8" s="1222"/>
      <c r="G8" s="1262" t="s">
        <v>153</v>
      </c>
      <c r="H8" s="1263"/>
      <c r="I8" s="179"/>
      <c r="J8" s="287"/>
      <c r="K8" s="287"/>
      <c r="L8" s="287"/>
      <c r="M8" s="287"/>
      <c r="N8" s="171"/>
      <c r="O8" s="171"/>
      <c r="P8" s="177"/>
    </row>
    <row r="9" spans="1:16" ht="14.25" customHeight="1" x14ac:dyDescent="0.25">
      <c r="A9" s="1261"/>
      <c r="B9" s="332"/>
      <c r="C9" s="180"/>
      <c r="D9" s="180"/>
      <c r="E9" s="180"/>
      <c r="F9" s="180"/>
      <c r="G9" s="1262"/>
      <c r="H9" s="1264"/>
      <c r="I9" s="179"/>
      <c r="J9" s="1029" t="s">
        <v>236</v>
      </c>
      <c r="K9" s="1029"/>
      <c r="L9" s="1029"/>
      <c r="M9" s="1029"/>
      <c r="N9" s="171"/>
      <c r="O9" s="171"/>
      <c r="P9" s="177"/>
    </row>
    <row r="10" spans="1:16" x14ac:dyDescent="0.25">
      <c r="A10" s="175" t="s">
        <v>25</v>
      </c>
      <c r="B10" s="333" t="s">
        <v>744</v>
      </c>
      <c r="C10" s="181"/>
      <c r="D10" s="181"/>
      <c r="E10" s="181"/>
      <c r="F10" s="181"/>
      <c r="G10" s="170" t="s">
        <v>11</v>
      </c>
      <c r="H10" s="337"/>
      <c r="I10" s="176"/>
      <c r="J10" s="1029"/>
      <c r="K10" s="1029"/>
      <c r="L10" s="1029"/>
      <c r="M10" s="1029"/>
      <c r="N10" s="171"/>
      <c r="O10" s="171"/>
      <c r="P10" s="177"/>
    </row>
    <row r="11" spans="1:16" ht="16.5" thickBot="1" x14ac:dyDescent="0.3">
      <c r="A11" s="175" t="s">
        <v>12</v>
      </c>
      <c r="B11" s="334"/>
      <c r="C11" s="175"/>
      <c r="D11" s="175"/>
      <c r="E11" s="175"/>
      <c r="F11" s="175"/>
      <c r="G11" s="170"/>
      <c r="H11" s="182"/>
      <c r="I11" s="176"/>
      <c r="J11" s="1029"/>
      <c r="K11" s="1029"/>
      <c r="L11" s="1029"/>
      <c r="M11" s="1029"/>
      <c r="N11" s="183"/>
      <c r="O11" s="183"/>
      <c r="P11" s="177"/>
    </row>
    <row r="12" spans="1:16" x14ac:dyDescent="0.25">
      <c r="A12" s="184"/>
      <c r="B12" s="184"/>
      <c r="C12" s="184"/>
      <c r="D12" s="184"/>
      <c r="E12" s="184"/>
      <c r="F12" s="184"/>
      <c r="G12" s="184"/>
      <c r="H12" s="184"/>
      <c r="J12" s="1029"/>
      <c r="K12" s="1029"/>
      <c r="L12" s="1029"/>
      <c r="M12" s="1029"/>
    </row>
    <row r="13" spans="1:16" x14ac:dyDescent="0.25">
      <c r="A13" s="50"/>
      <c r="B13" s="50"/>
      <c r="C13" s="185"/>
      <c r="D13" s="185"/>
      <c r="E13" s="185"/>
      <c r="F13" s="185"/>
      <c r="G13" s="50"/>
      <c r="H13" s="50"/>
      <c r="J13" s="1029"/>
      <c r="K13" s="1029"/>
      <c r="L13" s="1029"/>
      <c r="M13" s="1029"/>
    </row>
    <row r="14" spans="1:16" ht="21.75" customHeight="1" x14ac:dyDescent="0.25">
      <c r="A14" s="1251" t="s">
        <v>147</v>
      </c>
      <c r="B14" s="1175"/>
      <c r="C14" s="1186" t="s">
        <v>194</v>
      </c>
      <c r="D14" s="1253" t="s">
        <v>148</v>
      </c>
      <c r="E14" s="1253"/>
      <c r="F14" s="1254"/>
      <c r="G14" s="1186" t="s">
        <v>195</v>
      </c>
      <c r="H14" s="1199" t="s">
        <v>196</v>
      </c>
      <c r="J14" s="1029"/>
      <c r="K14" s="1029"/>
      <c r="L14" s="1029"/>
      <c r="M14" s="1029"/>
    </row>
    <row r="15" spans="1:16" ht="18.75" customHeight="1" x14ac:dyDescent="0.25">
      <c r="A15" s="1252"/>
      <c r="B15" s="1177"/>
      <c r="C15" s="1187"/>
      <c r="D15" s="186" t="s">
        <v>149</v>
      </c>
      <c r="E15" s="187" t="s">
        <v>6</v>
      </c>
      <c r="F15" s="188" t="s">
        <v>7</v>
      </c>
      <c r="G15" s="1187"/>
      <c r="H15" s="1190"/>
      <c r="J15" s="287"/>
      <c r="K15" s="287"/>
      <c r="L15" s="287"/>
      <c r="M15" s="287"/>
    </row>
    <row r="16" spans="1:16" ht="16.5" thickBot="1" x14ac:dyDescent="0.3">
      <c r="A16" s="1244">
        <v>1</v>
      </c>
      <c r="B16" s="1245"/>
      <c r="C16" s="216">
        <v>2</v>
      </c>
      <c r="D16" s="217">
        <v>3</v>
      </c>
      <c r="E16" s="218">
        <v>4</v>
      </c>
      <c r="F16" s="219">
        <v>5</v>
      </c>
      <c r="G16" s="216">
        <v>6</v>
      </c>
      <c r="H16" s="216">
        <v>7</v>
      </c>
      <c r="J16" s="1024" t="s">
        <v>237</v>
      </c>
      <c r="K16" s="1024"/>
      <c r="L16" s="1024"/>
      <c r="M16" s="1024"/>
    </row>
    <row r="17" spans="1:13" x14ac:dyDescent="0.25">
      <c r="A17" s="1141" t="s">
        <v>150</v>
      </c>
      <c r="B17" s="1142"/>
      <c r="C17" s="189" t="s">
        <v>5</v>
      </c>
      <c r="D17" s="190" t="s">
        <v>5</v>
      </c>
      <c r="E17" s="190" t="s">
        <v>5</v>
      </c>
      <c r="F17" s="190" t="s">
        <v>5</v>
      </c>
      <c r="G17" s="190" t="s">
        <v>5</v>
      </c>
      <c r="H17" s="191" t="s">
        <v>5</v>
      </c>
      <c r="J17" s="1024"/>
      <c r="K17" s="1024"/>
      <c r="L17" s="1024"/>
      <c r="M17" s="1024"/>
    </row>
    <row r="18" spans="1:13" x14ac:dyDescent="0.25">
      <c r="A18" s="1246"/>
      <c r="B18" s="1247"/>
      <c r="C18" s="907"/>
      <c r="D18" s="908"/>
      <c r="E18" s="908"/>
      <c r="F18" s="908"/>
      <c r="G18" s="909"/>
      <c r="H18" s="910"/>
      <c r="J18" s="1024"/>
      <c r="K18" s="1024"/>
      <c r="L18" s="1024"/>
      <c r="M18" s="1024"/>
    </row>
    <row r="19" spans="1:13" x14ac:dyDescent="0.25">
      <c r="A19" s="1248"/>
      <c r="B19" s="1249"/>
      <c r="C19" s="192"/>
      <c r="D19" s="193"/>
      <c r="E19" s="193"/>
      <c r="F19" s="193"/>
      <c r="G19" s="194"/>
      <c r="H19" s="849"/>
      <c r="J19" s="1024"/>
      <c r="K19" s="1024"/>
      <c r="L19" s="1024"/>
      <c r="M19" s="1024"/>
    </row>
    <row r="20" spans="1:13" x14ac:dyDescent="0.25">
      <c r="A20" s="1248"/>
      <c r="B20" s="1250"/>
      <c r="C20" s="195"/>
      <c r="D20" s="196"/>
      <c r="E20" s="196"/>
      <c r="F20" s="196"/>
      <c r="G20" s="197"/>
      <c r="H20" s="849"/>
      <c r="J20" s="1024"/>
      <c r="K20" s="1024"/>
      <c r="L20" s="1024"/>
      <c r="M20" s="1024"/>
    </row>
    <row r="21" spans="1:13" x14ac:dyDescent="0.25">
      <c r="A21" s="1242" t="s">
        <v>109</v>
      </c>
      <c r="B21" s="1243"/>
      <c r="C21" s="198" t="s">
        <v>5</v>
      </c>
      <c r="D21" s="198" t="s">
        <v>5</v>
      </c>
      <c r="E21" s="198" t="s">
        <v>5</v>
      </c>
      <c r="F21" s="198" t="s">
        <v>5</v>
      </c>
      <c r="G21" s="341">
        <f>G18</f>
        <v>0</v>
      </c>
      <c r="H21" s="850">
        <f>H18</f>
        <v>0</v>
      </c>
      <c r="J21" s="1024"/>
      <c r="K21" s="1024"/>
      <c r="L21" s="1024"/>
      <c r="M21" s="1024"/>
    </row>
    <row r="22" spans="1:13" x14ac:dyDescent="0.25">
      <c r="A22" s="1141" t="s">
        <v>151</v>
      </c>
      <c r="B22" s="1142"/>
      <c r="C22" s="198" t="s">
        <v>5</v>
      </c>
      <c r="D22" s="199" t="s">
        <v>5</v>
      </c>
      <c r="E22" s="199" t="s">
        <v>5</v>
      </c>
      <c r="F22" s="199" t="s">
        <v>5</v>
      </c>
      <c r="G22" s="199" t="s">
        <v>5</v>
      </c>
      <c r="H22" s="200" t="s">
        <v>5</v>
      </c>
      <c r="J22" s="1024"/>
      <c r="K22" s="1024"/>
      <c r="L22" s="1024"/>
      <c r="M22" s="1024"/>
    </row>
    <row r="23" spans="1:13" x14ac:dyDescent="0.25">
      <c r="A23" s="1257"/>
      <c r="B23" s="1258"/>
      <c r="C23" s="338"/>
      <c r="D23" s="339"/>
      <c r="E23" s="339"/>
      <c r="F23" s="339"/>
      <c r="G23" s="340"/>
      <c r="H23" s="848"/>
    </row>
    <row r="24" spans="1:13" x14ac:dyDescent="0.25">
      <c r="A24" s="1248"/>
      <c r="B24" s="1249"/>
      <c r="C24" s="192"/>
      <c r="D24" s="193"/>
      <c r="E24" s="193"/>
      <c r="F24" s="193"/>
      <c r="G24" s="201"/>
      <c r="H24" s="849"/>
      <c r="J24" s="1021" t="s">
        <v>238</v>
      </c>
      <c r="K24" s="1021"/>
      <c r="L24" s="1021"/>
      <c r="M24" s="1021"/>
    </row>
    <row r="25" spans="1:13" x14ac:dyDescent="0.25">
      <c r="A25" s="1248"/>
      <c r="B25" s="1249"/>
      <c r="C25" s="192"/>
      <c r="D25" s="193"/>
      <c r="E25" s="193"/>
      <c r="F25" s="193"/>
      <c r="G25" s="201"/>
      <c r="H25" s="849"/>
      <c r="J25" s="1021"/>
      <c r="K25" s="1021"/>
      <c r="L25" s="1021"/>
      <c r="M25" s="1021"/>
    </row>
    <row r="26" spans="1:13" x14ac:dyDescent="0.25">
      <c r="A26" s="1242" t="s">
        <v>109</v>
      </c>
      <c r="B26" s="1243"/>
      <c r="C26" s="198" t="s">
        <v>5</v>
      </c>
      <c r="D26" s="198" t="s">
        <v>5</v>
      </c>
      <c r="E26" s="198" t="s">
        <v>5</v>
      </c>
      <c r="F26" s="198" t="s">
        <v>5</v>
      </c>
      <c r="G26" s="847"/>
      <c r="H26" s="851"/>
      <c r="J26" s="1021"/>
      <c r="K26" s="1021"/>
      <c r="L26" s="1021"/>
      <c r="M26" s="1021"/>
    </row>
    <row r="27" spans="1:13" ht="16.5" thickBot="1" x14ac:dyDescent="0.3">
      <c r="A27" s="202"/>
      <c r="B27" s="203" t="s">
        <v>152</v>
      </c>
      <c r="C27" s="204" t="s">
        <v>5</v>
      </c>
      <c r="D27" s="205" t="s">
        <v>5</v>
      </c>
      <c r="E27" s="205" t="s">
        <v>5</v>
      </c>
      <c r="F27" s="205" t="s">
        <v>5</v>
      </c>
      <c r="G27" s="845">
        <f>G21+G26</f>
        <v>0</v>
      </c>
      <c r="H27" s="846">
        <f>H21+H26</f>
        <v>0</v>
      </c>
      <c r="J27" s="1021"/>
      <c r="K27" s="1021"/>
      <c r="L27" s="1021"/>
      <c r="M27" s="1021"/>
    </row>
    <row r="28" spans="1:13" ht="6" customHeight="1" x14ac:dyDescent="0.25">
      <c r="A28" s="202"/>
      <c r="B28" s="240"/>
      <c r="C28" s="241"/>
      <c r="D28" s="241"/>
      <c r="E28" s="241"/>
      <c r="F28" s="241"/>
      <c r="G28" s="241"/>
      <c r="H28" s="241"/>
      <c r="J28" s="1021"/>
      <c r="K28" s="1021"/>
      <c r="L28" s="1021"/>
      <c r="M28" s="1021"/>
    </row>
    <row r="29" spans="1:13" ht="39" x14ac:dyDescent="0.25">
      <c r="A29" s="264" t="s">
        <v>206</v>
      </c>
      <c r="B29" s="274"/>
      <c r="C29" s="227"/>
      <c r="D29" s="275"/>
      <c r="E29" s="284"/>
      <c r="F29" s="275"/>
      <c r="G29" s="227"/>
      <c r="H29" s="227"/>
      <c r="J29" s="1021"/>
      <c r="K29" s="1021"/>
      <c r="L29" s="1021"/>
      <c r="M29" s="1021"/>
    </row>
    <row r="30" spans="1:13" x14ac:dyDescent="0.25">
      <c r="A30" s="265"/>
      <c r="B30" s="279" t="s">
        <v>199</v>
      </c>
      <c r="C30" s="281"/>
      <c r="D30" s="282" t="s">
        <v>200</v>
      </c>
      <c r="E30" s="285"/>
      <c r="F30" s="281" t="s">
        <v>201</v>
      </c>
      <c r="G30" s="276"/>
      <c r="H30" s="281"/>
    </row>
    <row r="31" spans="1:13" ht="14.25" customHeight="1" x14ac:dyDescent="0.25">
      <c r="A31" s="265" t="s">
        <v>202</v>
      </c>
      <c r="B31" s="269"/>
      <c r="C31" s="276"/>
      <c r="D31" s="278"/>
      <c r="E31" s="277"/>
      <c r="F31" s="270"/>
      <c r="G31" s="276"/>
      <c r="H31" s="276"/>
    </row>
    <row r="32" spans="1:13" ht="14.25" customHeight="1" x14ac:dyDescent="0.25">
      <c r="A32" s="266"/>
      <c r="B32" s="279" t="s">
        <v>199</v>
      </c>
      <c r="C32" s="281"/>
      <c r="D32" s="282" t="s">
        <v>203</v>
      </c>
      <c r="E32" s="285"/>
      <c r="F32" s="281" t="s">
        <v>204</v>
      </c>
      <c r="G32" s="276"/>
      <c r="H32" s="281"/>
    </row>
    <row r="33" spans="1:13" ht="13.7" customHeight="1" x14ac:dyDescent="0.25">
      <c r="A33" s="265" t="s">
        <v>205</v>
      </c>
      <c r="B33" s="234"/>
      <c r="C33" s="230"/>
      <c r="D33" s="230"/>
      <c r="E33" s="235"/>
      <c r="F33" s="236"/>
      <c r="G33" s="230"/>
      <c r="H33" s="236"/>
      <c r="J33" s="14"/>
      <c r="K33" s="14"/>
      <c r="L33" s="14"/>
      <c r="M33" s="14"/>
    </row>
    <row r="34" spans="1:13" ht="13.7" customHeight="1" x14ac:dyDescent="0.25">
      <c r="A34" s="273"/>
      <c r="B34" s="232"/>
      <c r="C34" s="229"/>
      <c r="D34" s="230"/>
      <c r="E34" s="235"/>
      <c r="F34" s="236"/>
      <c r="G34" s="230"/>
      <c r="H34" s="236"/>
    </row>
    <row r="35" spans="1:13" ht="36" customHeight="1" x14ac:dyDescent="0.25">
      <c r="A35" s="1255" t="s">
        <v>197</v>
      </c>
      <c r="B35" s="1256"/>
      <c r="C35" s="1256"/>
      <c r="D35" s="1256"/>
      <c r="E35" s="1256"/>
      <c r="F35" s="1256"/>
      <c r="G35" s="1256"/>
      <c r="H35" s="1256"/>
    </row>
    <row r="36" spans="1:13" ht="26.25" customHeight="1" x14ac:dyDescent="0.25">
      <c r="A36" s="1255" t="s">
        <v>198</v>
      </c>
      <c r="B36" s="1256"/>
      <c r="C36" s="1256"/>
      <c r="D36" s="1256"/>
      <c r="E36" s="1256"/>
      <c r="F36" s="1256"/>
      <c r="G36" s="1256"/>
      <c r="H36" s="1256"/>
    </row>
  </sheetData>
  <customSheetViews>
    <customSheetView guid="{BA6529BE-B863-4BA8-8CC0-F00E437619FD}" scale="85" showGridLines="0" fitToPage="1" topLeftCell="A5">
      <selection activeCell="H18" sqref="A18:H18"/>
      <pageMargins left="0.70866141732283472" right="0.39370078740157483" top="0.59055118110236227" bottom="0.39370078740157483" header="0.15748031496062992" footer="0"/>
      <pageSetup paperSize="9" scale="68" firstPageNumber="8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 topLeftCell="A5">
      <selection activeCell="H18" sqref="A18:H18"/>
      <pageMargins left="0.70866141732283472" right="0.39370078740157483" top="0.59055118110236227" bottom="0.39370078740157483" header="0.15748031496062992" footer="0"/>
      <pageSetup paperSize="9" scale="68" firstPageNumber="8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 topLeftCell="A5">
      <selection activeCell="H18" sqref="A18:H18"/>
      <pageMargins left="0.70866141732283472" right="0.39370078740157483" top="0.59055118110236227" bottom="0.39370078740157483" header="0.15748031496062992" footer="0"/>
      <pageSetup paperSize="9" scale="68" firstPageNumber="8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A5">
      <selection activeCell="Q17" sqref="Q16:W23"/>
      <pageMargins left="0.70866141732283472" right="0.39370078740157483" top="0.59055118110236227" bottom="0.39370078740157483" header="0.15748031496062992" footer="0"/>
      <pageSetup paperSize="9" scale="69" firstPageNumber="8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 topLeftCell="A5">
      <selection activeCell="H18" sqref="A18:H18"/>
      <pageMargins left="0.70866141732283472" right="0.39370078740157483" top="0.59055118110236227" bottom="0.39370078740157483" header="0.15748031496062992" footer="0"/>
      <pageSetup paperSize="9" scale="68" firstPageNumber="8" fitToHeight="0" orientation="landscape" useFirstPageNumber="1" r:id="rId5"/>
      <headerFooter>
        <oddHeader>&amp;C&amp;"Times New Roman,обычный"&amp;P</oddHeader>
      </headerFooter>
    </customSheetView>
  </customSheetViews>
  <mergeCells count="29">
    <mergeCell ref="A1:H1"/>
    <mergeCell ref="B4:F4"/>
    <mergeCell ref="A8:A9"/>
    <mergeCell ref="G8:G9"/>
    <mergeCell ref="H8:H9"/>
    <mergeCell ref="B7:F7"/>
    <mergeCell ref="B8:F8"/>
    <mergeCell ref="A36:H36"/>
    <mergeCell ref="A35:H35"/>
    <mergeCell ref="A21:B21"/>
    <mergeCell ref="A22:B22"/>
    <mergeCell ref="A23:B23"/>
    <mergeCell ref="A24:B24"/>
    <mergeCell ref="A25:B25"/>
    <mergeCell ref="J2:M7"/>
    <mergeCell ref="J9:M14"/>
    <mergeCell ref="J16:M22"/>
    <mergeCell ref="J24:M29"/>
    <mergeCell ref="A26:B26"/>
    <mergeCell ref="A16:B16"/>
    <mergeCell ref="A17:B17"/>
    <mergeCell ref="A18:B18"/>
    <mergeCell ref="A19:B19"/>
    <mergeCell ref="A20:B20"/>
    <mergeCell ref="A14:B15"/>
    <mergeCell ref="C14:C15"/>
    <mergeCell ref="D14:F14"/>
    <mergeCell ref="G14:G15"/>
    <mergeCell ref="H14:H15"/>
  </mergeCells>
  <pageMargins left="0.70866141732283472" right="0.39370078740157483" top="0.59055118110236227" bottom="0.39370078740157483" header="0.15748031496062992" footer="0"/>
  <pageSetup paperSize="9" scale="68" firstPageNumber="8" fitToHeight="0" orientation="landscape" useFirstPageNumber="1" r:id="rId6"/>
  <headerFooter>
    <oddHeader>&amp;C&amp;"Times New Roman,обычный"&amp;P</oddHeader>
  </headerFooter>
  <legacy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B7</xm:sqref>
        </x14:dataValidation>
        <x14:dataValidation type="list" allowBlank="1" showInputMessage="1" showErrorMessage="1">
          <x14:formula1>
            <xm:f>Список!$I$1:$I$3</xm:f>
          </x14:formula1>
          <xm:sqref>B8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showGridLines="0" topLeftCell="A14" zoomScale="85" zoomScaleNormal="85" zoomScaleSheetLayoutView="115" workbookViewId="0">
      <selection activeCell="B26" sqref="B26"/>
    </sheetView>
  </sheetViews>
  <sheetFormatPr defaultRowHeight="15" x14ac:dyDescent="0.25"/>
  <cols>
    <col min="1" max="1" width="6" customWidth="1"/>
    <col min="2" max="2" width="23.7109375" customWidth="1"/>
    <col min="3" max="3" width="9.140625" customWidth="1"/>
    <col min="4" max="4" width="12" customWidth="1"/>
    <col min="5" max="5" width="13.140625" customWidth="1"/>
    <col min="6" max="6" width="18" customWidth="1"/>
    <col min="7" max="7" width="11" customWidth="1"/>
    <col min="8" max="8" width="13.140625" customWidth="1"/>
    <col min="9" max="9" width="7" customWidth="1"/>
    <col min="10" max="10" width="7.140625" customWidth="1"/>
    <col min="11" max="11" width="9" customWidth="1"/>
    <col min="12" max="13" width="17" customWidth="1"/>
    <col min="14" max="14" width="11.5703125" customWidth="1"/>
    <col min="15" max="15" width="10.7109375" customWidth="1"/>
    <col min="16" max="16" width="10" customWidth="1"/>
    <col min="17" max="17" width="14.28515625" customWidth="1"/>
    <col min="18" max="18" width="15.7109375" customWidth="1"/>
    <col min="19" max="19" width="13.5703125" customWidth="1"/>
    <col min="24" max="24" width="13.7109375" customWidth="1"/>
    <col min="25" max="26" width="13" customWidth="1"/>
    <col min="27" max="27" width="15" customWidth="1"/>
    <col min="28" max="29" width="14.28515625" customWidth="1"/>
    <col min="30" max="30" width="13.5703125" customWidth="1"/>
  </cols>
  <sheetData>
    <row r="1" spans="1:34" ht="38.25" customHeight="1" x14ac:dyDescent="0.25">
      <c r="A1" s="1302" t="s">
        <v>266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O1" s="1302"/>
      <c r="P1" s="1302"/>
      <c r="Q1" s="1302"/>
      <c r="R1" s="130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</row>
    <row r="2" spans="1:34" ht="9.75" customHeight="1" x14ac:dyDescent="0.25">
      <c r="A2" s="396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62"/>
      <c r="T2" s="288" t="s">
        <v>234</v>
      </c>
      <c r="U2" s="287"/>
      <c r="V2" s="287"/>
      <c r="W2" s="287"/>
      <c r="X2" s="362"/>
      <c r="Y2" s="362"/>
      <c r="Z2" s="362"/>
      <c r="AA2" s="362"/>
      <c r="AB2" s="362"/>
      <c r="AC2" s="362"/>
    </row>
    <row r="3" spans="1:34" ht="15.75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391"/>
      <c r="M3" s="391"/>
      <c r="N3" s="391"/>
      <c r="O3" s="391"/>
      <c r="P3" s="18"/>
      <c r="Q3" s="18"/>
      <c r="R3" s="11" t="s">
        <v>27</v>
      </c>
      <c r="S3" s="362"/>
      <c r="T3" s="1027" t="s">
        <v>235</v>
      </c>
      <c r="U3" s="1027"/>
      <c r="V3" s="1027"/>
      <c r="W3" s="1027"/>
      <c r="X3" s="362"/>
      <c r="Y3" s="362"/>
      <c r="Z3" s="362"/>
      <c r="AA3" s="362"/>
      <c r="AB3" s="362"/>
      <c r="AC3" s="362"/>
    </row>
    <row r="4" spans="1:34" x14ac:dyDescent="0.25">
      <c r="A4" s="18"/>
      <c r="B4" s="18"/>
      <c r="C4" s="18"/>
      <c r="D4" s="1303" t="s">
        <v>757</v>
      </c>
      <c r="E4" s="1303"/>
      <c r="F4" s="1303"/>
      <c r="G4" s="1303"/>
      <c r="H4" s="1303"/>
      <c r="I4" s="1303"/>
      <c r="J4" s="1303"/>
      <c r="K4" s="1303"/>
      <c r="L4" s="1303"/>
      <c r="M4" s="1303"/>
      <c r="N4" s="1303"/>
      <c r="O4" s="391"/>
      <c r="P4" s="1290" t="s">
        <v>9</v>
      </c>
      <c r="Q4" s="1291"/>
      <c r="R4" s="297"/>
      <c r="S4" s="362"/>
      <c r="T4" s="1027"/>
      <c r="U4" s="1027"/>
      <c r="V4" s="1027"/>
      <c r="W4" s="1027"/>
      <c r="X4" s="362"/>
      <c r="Y4" s="362"/>
      <c r="Z4" s="362"/>
      <c r="AA4" s="362"/>
      <c r="AB4" s="362"/>
      <c r="AC4" s="362"/>
    </row>
    <row r="5" spans="1:3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391"/>
      <c r="M5" s="391"/>
      <c r="N5" s="391"/>
      <c r="O5" s="391"/>
      <c r="P5" s="1290" t="s">
        <v>26</v>
      </c>
      <c r="Q5" s="1291"/>
      <c r="R5" s="394"/>
      <c r="S5" s="362"/>
      <c r="T5" s="1027"/>
      <c r="U5" s="1027"/>
      <c r="V5" s="1027"/>
      <c r="W5" s="1027"/>
      <c r="X5" s="362"/>
      <c r="Y5" s="362"/>
      <c r="Z5" s="362"/>
      <c r="AA5" s="362"/>
      <c r="AB5" s="362"/>
      <c r="AC5" s="362"/>
    </row>
    <row r="6" spans="1:3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391"/>
      <c r="M6" s="391"/>
      <c r="N6" s="391"/>
      <c r="O6" s="391"/>
      <c r="P6" s="1290" t="s">
        <v>10</v>
      </c>
      <c r="Q6" s="1291"/>
      <c r="R6" s="394"/>
      <c r="S6" s="362"/>
      <c r="T6" s="1027"/>
      <c r="U6" s="1027"/>
      <c r="V6" s="1027"/>
      <c r="W6" s="1027"/>
      <c r="X6" s="362"/>
      <c r="Y6" s="362"/>
      <c r="Z6" s="362"/>
      <c r="AA6" s="362"/>
      <c r="AB6" s="362"/>
      <c r="AC6" s="362"/>
    </row>
    <row r="7" spans="1:34" x14ac:dyDescent="0.25">
      <c r="A7" s="1096" t="s">
        <v>23</v>
      </c>
      <c r="B7" s="1096"/>
      <c r="C7" s="1096"/>
      <c r="D7" s="1045" t="s">
        <v>700</v>
      </c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290" t="s">
        <v>16</v>
      </c>
      <c r="Q7" s="1291"/>
      <c r="R7" s="300">
        <v>183701001</v>
      </c>
      <c r="S7" s="362"/>
      <c r="T7" s="1027"/>
      <c r="U7" s="1027"/>
      <c r="V7" s="1027"/>
      <c r="W7" s="1027"/>
      <c r="X7" s="362"/>
      <c r="Y7" s="362"/>
      <c r="Z7" s="362"/>
      <c r="AA7" s="362"/>
      <c r="AB7" s="362"/>
      <c r="AC7" s="362"/>
    </row>
    <row r="8" spans="1:34" ht="13.7" customHeight="1" x14ac:dyDescent="0.25">
      <c r="A8" s="1105" t="s">
        <v>24</v>
      </c>
      <c r="B8" s="1105"/>
      <c r="C8" s="1105"/>
      <c r="D8" s="1222" t="s">
        <v>742</v>
      </c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90" t="s">
        <v>153</v>
      </c>
      <c r="Q8" s="1291"/>
      <c r="R8" s="1092"/>
      <c r="S8" s="362"/>
      <c r="T8" s="1027"/>
      <c r="U8" s="1027"/>
      <c r="V8" s="1027"/>
      <c r="W8" s="1027"/>
      <c r="X8" s="362"/>
      <c r="Y8" s="362"/>
      <c r="Z8" s="362"/>
      <c r="AA8" s="362"/>
      <c r="AB8" s="362"/>
      <c r="AC8" s="362"/>
    </row>
    <row r="9" spans="1:34" x14ac:dyDescent="0.25">
      <c r="A9" s="1105"/>
      <c r="B9" s="1105"/>
      <c r="C9" s="1105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1290"/>
      <c r="Q9" s="1291"/>
      <c r="R9" s="1093"/>
      <c r="S9" s="362"/>
      <c r="T9" s="287"/>
      <c r="U9" s="287"/>
      <c r="V9" s="287"/>
      <c r="W9" s="287"/>
      <c r="X9" s="362"/>
      <c r="Y9" s="362"/>
      <c r="Z9" s="362"/>
      <c r="AA9" s="362"/>
      <c r="AB9" s="362"/>
      <c r="AC9" s="362"/>
    </row>
    <row r="10" spans="1:34" x14ac:dyDescent="0.25">
      <c r="A10" s="1096" t="s">
        <v>25</v>
      </c>
      <c r="B10" s="1096"/>
      <c r="C10" s="1096"/>
      <c r="D10" s="392" t="s">
        <v>744</v>
      </c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1290" t="s">
        <v>11</v>
      </c>
      <c r="Q10" s="1291"/>
      <c r="R10" s="301"/>
      <c r="S10" s="362"/>
      <c r="T10" s="1029" t="s">
        <v>236</v>
      </c>
      <c r="U10" s="1029"/>
      <c r="V10" s="1029"/>
      <c r="W10" s="1029"/>
      <c r="X10" s="362"/>
      <c r="Y10" s="362"/>
      <c r="Z10" s="362"/>
      <c r="AA10" s="362"/>
      <c r="AB10" s="362"/>
      <c r="AC10" s="362"/>
    </row>
    <row r="11" spans="1:34" ht="15.75" thickBot="1" x14ac:dyDescent="0.3">
      <c r="A11" s="1096" t="s">
        <v>12</v>
      </c>
      <c r="B11" s="1096"/>
      <c r="C11" s="1096"/>
      <c r="D11" s="18"/>
      <c r="E11" s="18"/>
      <c r="F11" s="18"/>
      <c r="G11" s="18"/>
      <c r="H11" s="18"/>
      <c r="I11" s="18"/>
      <c r="J11" s="18"/>
      <c r="K11" s="18"/>
      <c r="L11" s="391"/>
      <c r="M11" s="391"/>
      <c r="N11" s="391"/>
      <c r="O11" s="391"/>
      <c r="P11" s="17"/>
      <c r="Q11" s="17"/>
      <c r="R11" s="12"/>
      <c r="T11" s="1029"/>
      <c r="U11" s="1029"/>
      <c r="V11" s="1029"/>
      <c r="W11" s="1029"/>
    </row>
    <row r="12" spans="1:34" ht="18.75" customHeight="1" x14ac:dyDescent="0.25">
      <c r="A12" s="350"/>
      <c r="B12" s="350"/>
      <c r="C12" s="350"/>
      <c r="D12" s="350"/>
      <c r="E12" s="350"/>
      <c r="F12" s="653"/>
      <c r="G12" s="350"/>
      <c r="H12" s="350"/>
      <c r="I12" s="350"/>
      <c r="J12" s="350"/>
      <c r="K12" s="350"/>
      <c r="L12" s="390"/>
      <c r="M12" s="390"/>
      <c r="N12" s="390"/>
      <c r="O12" s="390"/>
      <c r="P12" s="389"/>
      <c r="Q12" s="20"/>
      <c r="R12" s="20"/>
      <c r="S12" s="362"/>
      <c r="T12" s="1029"/>
      <c r="U12" s="1029"/>
      <c r="V12" s="1029"/>
      <c r="W12" s="1029"/>
      <c r="X12" s="362"/>
      <c r="Y12" s="362"/>
      <c r="Z12" s="362"/>
      <c r="AA12" s="362"/>
      <c r="AB12" s="362"/>
      <c r="AC12" s="362"/>
      <c r="AD12" s="362"/>
    </row>
    <row r="13" spans="1:34" ht="28.5" customHeight="1" x14ac:dyDescent="0.25">
      <c r="A13" s="1067" t="s">
        <v>265</v>
      </c>
      <c r="B13" s="1068"/>
      <c r="C13" s="1072" t="s">
        <v>264</v>
      </c>
      <c r="D13" s="1072" t="s">
        <v>263</v>
      </c>
      <c r="E13" s="1072" t="s">
        <v>262</v>
      </c>
      <c r="F13" s="1299" t="s">
        <v>615</v>
      </c>
      <c r="G13" s="1072" t="s">
        <v>261</v>
      </c>
      <c r="H13" s="1297" t="s">
        <v>260</v>
      </c>
      <c r="I13" s="1298"/>
      <c r="J13" s="1072" t="s">
        <v>2</v>
      </c>
      <c r="K13" s="1075" t="s">
        <v>259</v>
      </c>
      <c r="L13" s="1076"/>
      <c r="M13" s="1076"/>
      <c r="N13" s="1065"/>
      <c r="O13" s="1066" t="s">
        <v>258</v>
      </c>
      <c r="P13" s="1066"/>
      <c r="Q13" s="1066"/>
      <c r="R13" s="1075"/>
      <c r="S13" s="362"/>
      <c r="T13" s="1029"/>
      <c r="U13" s="1029"/>
      <c r="V13" s="1029"/>
      <c r="W13" s="1029"/>
      <c r="X13" s="362"/>
      <c r="Y13" s="362"/>
      <c r="Z13" s="362"/>
      <c r="AA13" s="362"/>
      <c r="AB13" s="362"/>
      <c r="AC13" s="362"/>
      <c r="AD13" s="362"/>
    </row>
    <row r="14" spans="1:34" ht="15.75" customHeight="1" x14ac:dyDescent="0.25">
      <c r="A14" s="1082"/>
      <c r="B14" s="1083"/>
      <c r="C14" s="1073"/>
      <c r="D14" s="1073"/>
      <c r="E14" s="1073"/>
      <c r="F14" s="1300"/>
      <c r="G14" s="1073"/>
      <c r="H14" s="1294" t="s">
        <v>0</v>
      </c>
      <c r="I14" s="1294" t="s">
        <v>257</v>
      </c>
      <c r="J14" s="1073"/>
      <c r="K14" s="1072" t="s">
        <v>1</v>
      </c>
      <c r="L14" s="1066" t="s">
        <v>79</v>
      </c>
      <c r="M14" s="1275"/>
      <c r="N14" s="1276"/>
      <c r="O14" s="1072" t="s">
        <v>1</v>
      </c>
      <c r="P14" s="1066" t="s">
        <v>79</v>
      </c>
      <c r="Q14" s="1275"/>
      <c r="R14" s="1276"/>
      <c r="S14" s="362"/>
      <c r="T14" s="1029"/>
      <c r="U14" s="1029"/>
      <c r="V14" s="1029"/>
      <c r="W14" s="1029"/>
      <c r="X14" s="362"/>
      <c r="Y14" s="362"/>
      <c r="Z14" s="362"/>
      <c r="AA14" s="362"/>
      <c r="AB14" s="362"/>
      <c r="AC14" s="362"/>
      <c r="AD14" s="362"/>
    </row>
    <row r="15" spans="1:34" ht="26.25" customHeight="1" x14ac:dyDescent="0.25">
      <c r="A15" s="1082"/>
      <c r="B15" s="1083"/>
      <c r="C15" s="1277"/>
      <c r="D15" s="1277"/>
      <c r="E15" s="1073"/>
      <c r="F15" s="1300"/>
      <c r="G15" s="1073"/>
      <c r="H15" s="1295"/>
      <c r="I15" s="1295"/>
      <c r="J15" s="1277"/>
      <c r="K15" s="1073"/>
      <c r="L15" s="1279" t="s">
        <v>256</v>
      </c>
      <c r="M15" s="1070"/>
      <c r="N15" s="1072" t="s">
        <v>255</v>
      </c>
      <c r="O15" s="1277"/>
      <c r="P15" s="1066" t="s">
        <v>254</v>
      </c>
      <c r="Q15" s="1066" t="s">
        <v>253</v>
      </c>
      <c r="R15" s="1067" t="s">
        <v>252</v>
      </c>
      <c r="S15" s="362"/>
      <c r="T15" s="1029"/>
      <c r="U15" s="1029"/>
      <c r="V15" s="1029"/>
      <c r="W15" s="1029"/>
      <c r="X15" s="362"/>
      <c r="Y15" s="362"/>
      <c r="Z15" s="362"/>
      <c r="AA15" s="362"/>
      <c r="AB15" s="362"/>
      <c r="AC15" s="362"/>
      <c r="AD15" s="362"/>
      <c r="AE15" s="388"/>
      <c r="AF15" s="388"/>
      <c r="AG15" s="388"/>
      <c r="AH15" s="388"/>
    </row>
    <row r="16" spans="1:34" ht="51" x14ac:dyDescent="0.25">
      <c r="A16" s="1084"/>
      <c r="B16" s="1085"/>
      <c r="C16" s="1278"/>
      <c r="D16" s="1278"/>
      <c r="E16" s="1074"/>
      <c r="F16" s="1301"/>
      <c r="G16" s="1074"/>
      <c r="H16" s="1296"/>
      <c r="I16" s="1296"/>
      <c r="J16" s="1278"/>
      <c r="K16" s="1074"/>
      <c r="L16" s="346" t="s">
        <v>251</v>
      </c>
      <c r="M16" s="346" t="s">
        <v>250</v>
      </c>
      <c r="N16" s="1074"/>
      <c r="O16" s="1278"/>
      <c r="P16" s="1273"/>
      <c r="Q16" s="1273"/>
      <c r="R16" s="1274"/>
      <c r="S16" s="362"/>
      <c r="T16" s="287"/>
      <c r="U16" s="287"/>
      <c r="V16" s="287"/>
      <c r="W16" s="287"/>
      <c r="X16" s="362"/>
      <c r="Y16" s="362"/>
      <c r="Z16" s="362"/>
      <c r="AA16" s="362"/>
      <c r="AB16" s="362"/>
      <c r="AC16" s="362"/>
      <c r="AD16" s="362"/>
      <c r="AE16" s="388"/>
      <c r="AF16" s="388"/>
      <c r="AG16" s="388"/>
      <c r="AH16" s="388"/>
    </row>
    <row r="17" spans="1:30" s="14" customFormat="1" ht="14.25" customHeight="1" thickBot="1" x14ac:dyDescent="0.25">
      <c r="A17" s="1076">
        <v>1</v>
      </c>
      <c r="B17" s="1065"/>
      <c r="C17" s="346">
        <v>2</v>
      </c>
      <c r="D17" s="347">
        <v>3</v>
      </c>
      <c r="E17" s="347">
        <v>4</v>
      </c>
      <c r="F17" s="654" t="s">
        <v>613</v>
      </c>
      <c r="G17" s="348">
        <v>5</v>
      </c>
      <c r="H17" s="346">
        <v>6</v>
      </c>
      <c r="I17" s="347">
        <v>7</v>
      </c>
      <c r="J17" s="347">
        <v>8</v>
      </c>
      <c r="K17" s="347">
        <v>9</v>
      </c>
      <c r="L17" s="347">
        <v>10</v>
      </c>
      <c r="M17" s="347">
        <v>11</v>
      </c>
      <c r="N17" s="347">
        <v>12</v>
      </c>
      <c r="O17" s="347">
        <v>13</v>
      </c>
      <c r="P17" s="347">
        <v>14</v>
      </c>
      <c r="Q17" s="349">
        <v>15</v>
      </c>
      <c r="R17" s="387">
        <v>16</v>
      </c>
      <c r="S17" s="386"/>
      <c r="T17" s="1024" t="s">
        <v>237</v>
      </c>
      <c r="U17" s="1024"/>
      <c r="V17" s="1024"/>
      <c r="W17" s="1024"/>
      <c r="X17" s="386"/>
      <c r="Y17" s="386"/>
      <c r="Z17" s="386"/>
      <c r="AA17" s="386"/>
      <c r="AB17" s="386"/>
      <c r="AC17" s="386"/>
      <c r="AD17" s="386"/>
    </row>
    <row r="18" spans="1:30" x14ac:dyDescent="0.25">
      <c r="A18" s="1292" t="s">
        <v>249</v>
      </c>
      <c r="B18" s="1293"/>
      <c r="C18" s="373" t="s">
        <v>5</v>
      </c>
      <c r="D18" s="384" t="s">
        <v>5</v>
      </c>
      <c r="E18" s="385" t="s">
        <v>5</v>
      </c>
      <c r="F18" s="375"/>
      <c r="G18" s="376" t="s">
        <v>5</v>
      </c>
      <c r="H18" s="373" t="s">
        <v>5</v>
      </c>
      <c r="I18" s="674" t="s">
        <v>5</v>
      </c>
      <c r="J18" s="383">
        <v>1000</v>
      </c>
      <c r="K18" s="719">
        <f t="shared" ref="K18:K38" si="0">L18+M18+N18</f>
        <v>2038.7</v>
      </c>
      <c r="L18" s="306" t="s">
        <v>774</v>
      </c>
      <c r="M18" s="306">
        <f>SUM(M19:M20)</f>
        <v>0</v>
      </c>
      <c r="N18" s="306">
        <f>SUM(N19:N20)</f>
        <v>0</v>
      </c>
      <c r="O18" s="737">
        <f t="shared" ref="O18" si="1">P18+Q18+R18</f>
        <v>0</v>
      </c>
      <c r="P18" s="306">
        <f>SUM(P19:P20)</f>
        <v>0</v>
      </c>
      <c r="Q18" s="306">
        <f>SUM(Q19:Q20)</f>
        <v>0</v>
      </c>
      <c r="R18" s="306">
        <f>SUM(R19:R20)</f>
        <v>0</v>
      </c>
      <c r="S18" s="362"/>
      <c r="T18" s="1024"/>
      <c r="U18" s="1024"/>
      <c r="V18" s="1024"/>
      <c r="W18" s="1024"/>
      <c r="X18" s="362"/>
      <c r="Y18" s="362"/>
      <c r="Z18" s="362"/>
      <c r="AA18" s="362"/>
      <c r="AB18" s="362"/>
      <c r="AC18" s="362"/>
      <c r="AD18" s="362"/>
    </row>
    <row r="19" spans="1:30" ht="46.5" customHeight="1" x14ac:dyDescent="0.25">
      <c r="A19" s="1280" t="s">
        <v>244</v>
      </c>
      <c r="B19" s="1281"/>
      <c r="C19" s="3"/>
      <c r="D19" s="382"/>
      <c r="E19" s="16"/>
      <c r="F19" s="382"/>
      <c r="G19" s="374"/>
      <c r="H19" s="373"/>
      <c r="I19" s="667"/>
      <c r="K19" s="737"/>
      <c r="L19" s="934"/>
      <c r="M19" s="934"/>
      <c r="N19" s="934"/>
      <c r="O19" s="809"/>
      <c r="P19" s="934"/>
      <c r="Q19" s="934"/>
      <c r="R19" s="937"/>
      <c r="S19" s="362"/>
      <c r="T19" s="1024"/>
      <c r="U19" s="1024"/>
      <c r="V19" s="1024"/>
      <c r="W19" s="1024"/>
      <c r="X19" s="362"/>
      <c r="Y19" s="362"/>
      <c r="Z19" s="362"/>
      <c r="AA19" s="362"/>
      <c r="AB19" s="362"/>
      <c r="AC19" s="362"/>
      <c r="AD19" s="362"/>
    </row>
    <row r="20" spans="1:30" ht="36.75" customHeight="1" x14ac:dyDescent="0.25">
      <c r="A20" s="1282" t="s">
        <v>758</v>
      </c>
      <c r="B20" s="1283"/>
      <c r="C20" s="804" t="s">
        <v>765</v>
      </c>
      <c r="D20" s="803" t="s">
        <v>767</v>
      </c>
      <c r="E20" s="379">
        <v>94504000</v>
      </c>
      <c r="F20" s="655"/>
      <c r="G20" s="378">
        <v>1975</v>
      </c>
      <c r="H20" s="377" t="s">
        <v>756</v>
      </c>
      <c r="I20" s="668" t="s">
        <v>755</v>
      </c>
      <c r="J20" s="376">
        <v>1001</v>
      </c>
      <c r="K20" s="737">
        <f t="shared" si="0"/>
        <v>1293.5</v>
      </c>
      <c r="L20" s="934">
        <v>1293.5</v>
      </c>
      <c r="M20" s="934">
        <v>0</v>
      </c>
      <c r="N20" s="934">
        <v>0</v>
      </c>
      <c r="O20" s="809">
        <f t="shared" ref="O20:O38" si="2">(P20+Q20+R20)*1</f>
        <v>0</v>
      </c>
      <c r="P20" s="934">
        <v>0</v>
      </c>
      <c r="Q20" s="934">
        <v>0</v>
      </c>
      <c r="R20" s="937">
        <v>0</v>
      </c>
      <c r="S20" s="362"/>
      <c r="T20" s="1024"/>
      <c r="U20" s="1024"/>
      <c r="V20" s="1024"/>
      <c r="W20" s="1024"/>
      <c r="X20" s="362"/>
      <c r="Y20" s="362"/>
      <c r="Z20" s="362"/>
      <c r="AA20" s="362"/>
      <c r="AB20" s="362"/>
      <c r="AC20" s="362"/>
      <c r="AD20" s="362"/>
    </row>
    <row r="21" spans="1:30" ht="36.75" customHeight="1" x14ac:dyDescent="0.25">
      <c r="A21" s="994"/>
      <c r="B21" s="995" t="s">
        <v>759</v>
      </c>
      <c r="C21" s="1000" t="s">
        <v>766</v>
      </c>
      <c r="D21" s="803" t="s">
        <v>768</v>
      </c>
      <c r="E21" s="379">
        <v>94504000</v>
      </c>
      <c r="F21" s="655"/>
      <c r="G21" s="378">
        <v>1976</v>
      </c>
      <c r="H21" s="998" t="s">
        <v>756</v>
      </c>
      <c r="I21" s="999" t="s">
        <v>755</v>
      </c>
      <c r="J21" s="376">
        <v>1002</v>
      </c>
      <c r="K21" s="737" t="s">
        <v>775</v>
      </c>
      <c r="L21" s="934">
        <v>210.4</v>
      </c>
      <c r="M21" s="934"/>
      <c r="N21" s="934"/>
      <c r="O21" s="809"/>
      <c r="P21" s="934"/>
      <c r="Q21" s="934"/>
      <c r="R21" s="997"/>
      <c r="S21" s="362"/>
      <c r="T21" s="1024"/>
      <c r="U21" s="1024"/>
      <c r="V21" s="1024"/>
      <c r="W21" s="1024"/>
      <c r="X21" s="362"/>
      <c r="Y21" s="362"/>
      <c r="Z21" s="362"/>
      <c r="AA21" s="362"/>
      <c r="AB21" s="362"/>
      <c r="AC21" s="362"/>
      <c r="AD21" s="362"/>
    </row>
    <row r="22" spans="1:30" ht="36.75" customHeight="1" x14ac:dyDescent="0.25">
      <c r="A22" s="994"/>
      <c r="B22" s="995" t="s">
        <v>760</v>
      </c>
      <c r="C22" s="1000" t="s">
        <v>765</v>
      </c>
      <c r="D22" s="803" t="s">
        <v>769</v>
      </c>
      <c r="E22" s="379">
        <v>94504000</v>
      </c>
      <c r="F22" s="655"/>
      <c r="G22" s="378">
        <v>2003</v>
      </c>
      <c r="H22" s="998" t="s">
        <v>756</v>
      </c>
      <c r="I22" s="999" t="s">
        <v>755</v>
      </c>
      <c r="J22" s="376">
        <v>1003</v>
      </c>
      <c r="K22" s="737" t="s">
        <v>776</v>
      </c>
      <c r="L22" s="934">
        <v>140.19999999999999</v>
      </c>
      <c r="M22" s="934"/>
      <c r="N22" s="934"/>
      <c r="O22" s="809"/>
      <c r="P22" s="934"/>
      <c r="Q22" s="934"/>
      <c r="R22" s="997"/>
      <c r="S22" s="362"/>
      <c r="T22" s="1024"/>
      <c r="U22" s="1024"/>
      <c r="V22" s="1024"/>
      <c r="W22" s="1024"/>
      <c r="X22" s="362"/>
      <c r="Y22" s="362"/>
      <c r="Z22" s="362"/>
      <c r="AA22" s="362"/>
      <c r="AB22" s="362"/>
      <c r="AC22" s="362"/>
      <c r="AD22" s="362"/>
    </row>
    <row r="23" spans="1:30" ht="36.75" customHeight="1" x14ac:dyDescent="0.25">
      <c r="A23" s="994"/>
      <c r="B23" s="995" t="s">
        <v>761</v>
      </c>
      <c r="C23" s="1000" t="s">
        <v>765</v>
      </c>
      <c r="D23" s="803" t="s">
        <v>770</v>
      </c>
      <c r="E23" s="379">
        <v>94504000</v>
      </c>
      <c r="F23" s="655"/>
      <c r="G23" s="378">
        <v>1975</v>
      </c>
      <c r="H23" s="998" t="s">
        <v>756</v>
      </c>
      <c r="I23" s="999" t="s">
        <v>755</v>
      </c>
      <c r="J23" s="376">
        <v>1004</v>
      </c>
      <c r="K23" s="737" t="s">
        <v>777</v>
      </c>
      <c r="L23" s="934">
        <v>91.1</v>
      </c>
      <c r="M23" s="934"/>
      <c r="N23" s="934"/>
      <c r="O23" s="809"/>
      <c r="P23" s="934"/>
      <c r="Q23" s="934"/>
      <c r="R23" s="997"/>
      <c r="S23" s="362"/>
      <c r="T23" s="1024"/>
      <c r="U23" s="1024"/>
      <c r="V23" s="1024"/>
      <c r="W23" s="1024"/>
      <c r="X23" s="362"/>
      <c r="Y23" s="362"/>
      <c r="Z23" s="362"/>
      <c r="AA23" s="362"/>
      <c r="AB23" s="362"/>
      <c r="AC23" s="362"/>
      <c r="AD23" s="362"/>
    </row>
    <row r="24" spans="1:30" ht="36.75" customHeight="1" x14ac:dyDescent="0.25">
      <c r="A24" s="994"/>
      <c r="B24" s="995" t="s">
        <v>762</v>
      </c>
      <c r="C24" s="1000" t="s">
        <v>765</v>
      </c>
      <c r="D24" s="803" t="s">
        <v>771</v>
      </c>
      <c r="E24" s="379">
        <v>94504000</v>
      </c>
      <c r="F24" s="655"/>
      <c r="G24" s="378">
        <v>1975</v>
      </c>
      <c r="H24" s="998" t="s">
        <v>756</v>
      </c>
      <c r="I24" s="999" t="s">
        <v>755</v>
      </c>
      <c r="J24" s="376">
        <v>1005</v>
      </c>
      <c r="K24" s="737" t="s">
        <v>778</v>
      </c>
      <c r="L24" s="934">
        <v>209.2</v>
      </c>
      <c r="M24" s="934"/>
      <c r="N24" s="934"/>
      <c r="O24" s="809"/>
      <c r="P24" s="934"/>
      <c r="Q24" s="934"/>
      <c r="R24" s="997"/>
      <c r="S24" s="362"/>
      <c r="T24" s="1024"/>
      <c r="U24" s="1024"/>
      <c r="V24" s="1024"/>
      <c r="W24" s="1024"/>
      <c r="X24" s="362"/>
      <c r="Y24" s="362"/>
      <c r="Z24" s="362"/>
      <c r="AA24" s="362"/>
      <c r="AB24" s="362"/>
      <c r="AC24" s="362"/>
      <c r="AD24" s="362"/>
    </row>
    <row r="25" spans="1:30" ht="36.75" customHeight="1" x14ac:dyDescent="0.25">
      <c r="A25" s="994"/>
      <c r="B25" s="995" t="s">
        <v>763</v>
      </c>
      <c r="C25" s="1000" t="s">
        <v>766</v>
      </c>
      <c r="D25" s="803" t="s">
        <v>772</v>
      </c>
      <c r="E25" s="379">
        <v>94504000</v>
      </c>
      <c r="F25" s="655"/>
      <c r="G25" s="378">
        <v>1976</v>
      </c>
      <c r="H25" s="998" t="s">
        <v>756</v>
      </c>
      <c r="I25" s="999" t="s">
        <v>755</v>
      </c>
      <c r="J25" s="376">
        <v>1006</v>
      </c>
      <c r="K25" s="737" t="s">
        <v>779</v>
      </c>
      <c r="L25" s="934">
        <v>42.9</v>
      </c>
      <c r="M25" s="934"/>
      <c r="N25" s="934"/>
      <c r="O25" s="809"/>
      <c r="P25" s="934"/>
      <c r="Q25" s="934"/>
      <c r="R25" s="997"/>
      <c r="S25" s="362"/>
      <c r="T25" s="1024"/>
      <c r="U25" s="1024"/>
      <c r="V25" s="1024"/>
      <c r="W25" s="1024"/>
      <c r="X25" s="362"/>
      <c r="Y25" s="362"/>
      <c r="Z25" s="362"/>
      <c r="AA25" s="362"/>
      <c r="AB25" s="362"/>
      <c r="AC25" s="362"/>
      <c r="AD25" s="362"/>
    </row>
    <row r="26" spans="1:30" ht="36.75" customHeight="1" x14ac:dyDescent="0.25">
      <c r="A26" s="994"/>
      <c r="B26" s="995" t="s">
        <v>764</v>
      </c>
      <c r="C26" s="1000" t="s">
        <v>765</v>
      </c>
      <c r="D26" s="803" t="s">
        <v>773</v>
      </c>
      <c r="E26" s="379">
        <v>94504000</v>
      </c>
      <c r="F26" s="655"/>
      <c r="G26" s="378">
        <v>1975</v>
      </c>
      <c r="H26" s="998" t="s">
        <v>756</v>
      </c>
      <c r="I26" s="999" t="s">
        <v>755</v>
      </c>
      <c r="J26" s="376">
        <v>1007</v>
      </c>
      <c r="K26" s="737" t="s">
        <v>780</v>
      </c>
      <c r="L26" s="934">
        <v>51.4</v>
      </c>
      <c r="M26" s="934"/>
      <c r="N26" s="934"/>
      <c r="O26" s="809"/>
      <c r="P26" s="934"/>
      <c r="Q26" s="934"/>
      <c r="R26" s="997"/>
      <c r="S26" s="362"/>
      <c r="T26" s="1024"/>
      <c r="U26" s="1024"/>
      <c r="V26" s="1024"/>
      <c r="W26" s="1024"/>
      <c r="X26" s="362"/>
      <c r="Y26" s="362"/>
      <c r="Z26" s="362"/>
      <c r="AA26" s="362"/>
      <c r="AB26" s="362"/>
      <c r="AC26" s="362"/>
      <c r="AD26" s="362"/>
    </row>
    <row r="27" spans="1:30" x14ac:dyDescent="0.25">
      <c r="A27" s="1265" t="s">
        <v>248</v>
      </c>
      <c r="B27" s="1266"/>
      <c r="C27" s="911" t="s">
        <v>5</v>
      </c>
      <c r="D27" s="912" t="s">
        <v>5</v>
      </c>
      <c r="E27" s="913" t="s">
        <v>5</v>
      </c>
      <c r="F27" s="912"/>
      <c r="G27" s="914" t="s">
        <v>5</v>
      </c>
      <c r="H27" s="911" t="s">
        <v>5</v>
      </c>
      <c r="I27" s="915" t="s">
        <v>5</v>
      </c>
      <c r="J27" s="916">
        <v>2000</v>
      </c>
      <c r="K27" s="737">
        <f t="shared" si="0"/>
        <v>0</v>
      </c>
      <c r="L27" s="787">
        <f>(SUM(L28:L29))*1</f>
        <v>0</v>
      </c>
      <c r="M27" s="787">
        <f>(SUM(M28:M29))*1</f>
        <v>0</v>
      </c>
      <c r="N27" s="787">
        <f>(SUM(N28:N29))*1</f>
        <v>0</v>
      </c>
      <c r="O27" s="809">
        <f t="shared" si="2"/>
        <v>0</v>
      </c>
      <c r="P27" s="787">
        <f>(SUM(P28:P29))*1</f>
        <v>0</v>
      </c>
      <c r="Q27" s="787">
        <f>(SUM(Q28:Q29))*1</f>
        <v>0</v>
      </c>
      <c r="R27" s="787">
        <f>(SUM(R28:R29))*1</f>
        <v>0</v>
      </c>
      <c r="S27" s="362"/>
      <c r="T27" s="1024"/>
      <c r="U27" s="1024"/>
      <c r="V27" s="1024"/>
      <c r="W27" s="1024"/>
      <c r="X27" s="362"/>
      <c r="Y27" s="362"/>
      <c r="Z27" s="362"/>
      <c r="AA27" s="362"/>
      <c r="AB27" s="362"/>
      <c r="AC27" s="362"/>
      <c r="AD27" s="362"/>
    </row>
    <row r="28" spans="1:30" ht="29.25" customHeight="1" x14ac:dyDescent="0.25">
      <c r="A28" s="1267" t="s">
        <v>244</v>
      </c>
      <c r="B28" s="1268"/>
      <c r="C28" s="917"/>
      <c r="D28" s="918"/>
      <c r="E28" s="919"/>
      <c r="F28" s="918"/>
      <c r="G28" s="914"/>
      <c r="H28" s="911"/>
      <c r="I28" s="920"/>
      <c r="J28" s="916">
        <v>2001</v>
      </c>
      <c r="K28" s="737">
        <f t="shared" si="0"/>
        <v>0</v>
      </c>
      <c r="L28" s="934">
        <v>0</v>
      </c>
      <c r="M28" s="934">
        <v>0</v>
      </c>
      <c r="N28" s="934">
        <v>0</v>
      </c>
      <c r="O28" s="809">
        <f t="shared" si="2"/>
        <v>0</v>
      </c>
      <c r="P28" s="934">
        <v>0</v>
      </c>
      <c r="Q28" s="934">
        <v>0</v>
      </c>
      <c r="R28" s="937">
        <v>0</v>
      </c>
      <c r="S28" s="362"/>
      <c r="T28" s="1024"/>
      <c r="U28" s="1024"/>
      <c r="V28" s="1024"/>
      <c r="W28" s="1024"/>
      <c r="X28" s="362"/>
      <c r="Y28" s="362"/>
      <c r="Z28" s="362"/>
      <c r="AA28" s="362"/>
      <c r="AB28" s="362"/>
      <c r="AC28" s="362"/>
      <c r="AD28" s="362"/>
    </row>
    <row r="29" spans="1:30" ht="13.7" customHeight="1" x14ac:dyDescent="0.25">
      <c r="A29" s="1271"/>
      <c r="B29" s="1272"/>
      <c r="C29" s="921"/>
      <c r="D29" s="922"/>
      <c r="E29" s="923"/>
      <c r="F29" s="922"/>
      <c r="G29" s="924"/>
      <c r="H29" s="925"/>
      <c r="I29" s="926"/>
      <c r="J29" s="916"/>
      <c r="K29" s="737">
        <f t="shared" si="0"/>
        <v>0</v>
      </c>
      <c r="L29" s="934">
        <v>0</v>
      </c>
      <c r="M29" s="934">
        <v>0</v>
      </c>
      <c r="N29" s="934">
        <v>0</v>
      </c>
      <c r="O29" s="809">
        <f t="shared" si="2"/>
        <v>0</v>
      </c>
      <c r="P29" s="934">
        <v>0</v>
      </c>
      <c r="Q29" s="934">
        <v>0</v>
      </c>
      <c r="R29" s="937">
        <v>0</v>
      </c>
      <c r="S29" s="362"/>
      <c r="T29" s="1024"/>
      <c r="U29" s="1024"/>
      <c r="V29" s="1024"/>
      <c r="W29" s="1024"/>
      <c r="X29" s="362"/>
      <c r="Y29" s="362"/>
      <c r="Z29" s="362"/>
      <c r="AA29" s="362"/>
      <c r="AB29" s="362"/>
      <c r="AC29" s="362"/>
      <c r="AD29" s="362"/>
    </row>
    <row r="30" spans="1:30" ht="27.75" customHeight="1" x14ac:dyDescent="0.25">
      <c r="A30" s="1265" t="s">
        <v>247</v>
      </c>
      <c r="B30" s="1266"/>
      <c r="C30" s="911" t="s">
        <v>5</v>
      </c>
      <c r="D30" s="912" t="s">
        <v>5</v>
      </c>
      <c r="E30" s="913" t="s">
        <v>5</v>
      </c>
      <c r="F30" s="912"/>
      <c r="G30" s="914" t="s">
        <v>5</v>
      </c>
      <c r="H30" s="911" t="s">
        <v>5</v>
      </c>
      <c r="I30" s="915" t="s">
        <v>5</v>
      </c>
      <c r="J30" s="916">
        <v>3000</v>
      </c>
      <c r="K30" s="737">
        <f t="shared" si="0"/>
        <v>0</v>
      </c>
      <c r="L30" s="787">
        <f>(SUM(L31:L32))*1</f>
        <v>0</v>
      </c>
      <c r="M30" s="787">
        <f>(SUM(M31:M32))*1</f>
        <v>0</v>
      </c>
      <c r="N30" s="787">
        <f>(SUM(N31:N32))*1</f>
        <v>0</v>
      </c>
      <c r="O30" s="809">
        <f t="shared" si="2"/>
        <v>0</v>
      </c>
      <c r="P30" s="787">
        <f>(SUM(P31:P32))*1</f>
        <v>0</v>
      </c>
      <c r="Q30" s="787">
        <f>(SUM(Q31:Q32))*1</f>
        <v>0</v>
      </c>
      <c r="R30" s="787">
        <f>(SUM(R31:R32))*1</f>
        <v>0</v>
      </c>
      <c r="S30" s="362"/>
      <c r="X30" s="362"/>
      <c r="Y30" s="362"/>
      <c r="Z30" s="362"/>
      <c r="AA30" s="362"/>
      <c r="AB30" s="362"/>
      <c r="AC30" s="362"/>
      <c r="AD30" s="362"/>
    </row>
    <row r="31" spans="1:30" ht="30.75" customHeight="1" x14ac:dyDescent="0.25">
      <c r="A31" s="1267" t="s">
        <v>244</v>
      </c>
      <c r="B31" s="1268"/>
      <c r="C31" s="917"/>
      <c r="D31" s="918"/>
      <c r="E31" s="919"/>
      <c r="F31" s="918"/>
      <c r="G31" s="914"/>
      <c r="H31" s="911"/>
      <c r="I31" s="920"/>
      <c r="J31" s="916">
        <v>3001</v>
      </c>
      <c r="K31" s="719">
        <f t="shared" si="0"/>
        <v>0</v>
      </c>
      <c r="L31" s="934">
        <v>0</v>
      </c>
      <c r="M31" s="934">
        <v>0</v>
      </c>
      <c r="N31" s="934">
        <v>0</v>
      </c>
      <c r="O31" s="809">
        <f t="shared" si="2"/>
        <v>0</v>
      </c>
      <c r="P31" s="934">
        <v>0</v>
      </c>
      <c r="Q31" s="934">
        <v>0</v>
      </c>
      <c r="R31" s="937">
        <v>0</v>
      </c>
      <c r="S31" s="362"/>
      <c r="T31" s="1021" t="s">
        <v>238</v>
      </c>
      <c r="U31" s="1021"/>
      <c r="V31" s="1021"/>
      <c r="W31" s="1021"/>
      <c r="X31" s="362"/>
      <c r="Y31" s="362"/>
      <c r="Z31" s="362"/>
      <c r="AA31" s="362"/>
      <c r="AB31" s="362"/>
      <c r="AC31" s="362"/>
      <c r="AD31" s="362"/>
    </row>
    <row r="32" spans="1:30" ht="13.7" customHeight="1" x14ac:dyDescent="0.25">
      <c r="A32" s="1269"/>
      <c r="B32" s="1270"/>
      <c r="C32" s="921"/>
      <c r="D32" s="922"/>
      <c r="E32" s="923"/>
      <c r="F32" s="922"/>
      <c r="G32" s="924"/>
      <c r="H32" s="925"/>
      <c r="I32" s="926"/>
      <c r="J32" s="916"/>
      <c r="K32" s="719">
        <f t="shared" si="0"/>
        <v>0</v>
      </c>
      <c r="L32" s="934">
        <v>0</v>
      </c>
      <c r="M32" s="934">
        <v>0</v>
      </c>
      <c r="N32" s="934">
        <v>0</v>
      </c>
      <c r="O32" s="809">
        <f t="shared" si="2"/>
        <v>0</v>
      </c>
      <c r="P32" s="934">
        <v>0</v>
      </c>
      <c r="Q32" s="934">
        <v>0</v>
      </c>
      <c r="R32" s="937">
        <v>0</v>
      </c>
      <c r="S32" s="362"/>
      <c r="T32" s="1021"/>
      <c r="U32" s="1021"/>
      <c r="V32" s="1021"/>
      <c r="W32" s="1021"/>
      <c r="X32" s="362"/>
      <c r="Y32" s="362"/>
      <c r="Z32" s="362"/>
      <c r="AA32" s="362"/>
      <c r="AB32" s="362"/>
      <c r="AC32" s="362"/>
      <c r="AD32" s="362"/>
    </row>
    <row r="33" spans="1:30" ht="28.5" customHeight="1" x14ac:dyDescent="0.25">
      <c r="A33" s="1265" t="s">
        <v>246</v>
      </c>
      <c r="B33" s="1266"/>
      <c r="C33" s="911" t="s">
        <v>5</v>
      </c>
      <c r="D33" s="912" t="s">
        <v>5</v>
      </c>
      <c r="E33" s="913" t="s">
        <v>5</v>
      </c>
      <c r="F33" s="912"/>
      <c r="G33" s="914" t="s">
        <v>5</v>
      </c>
      <c r="H33" s="911" t="s">
        <v>5</v>
      </c>
      <c r="I33" s="920" t="s">
        <v>5</v>
      </c>
      <c r="J33" s="916">
        <v>4000</v>
      </c>
      <c r="K33" s="737">
        <f t="shared" si="0"/>
        <v>0</v>
      </c>
      <c r="L33" s="787">
        <f>(SUM(L34:L35))*1</f>
        <v>0</v>
      </c>
      <c r="M33" s="787">
        <f>(SUM(M34:M35))*1</f>
        <v>0</v>
      </c>
      <c r="N33" s="787">
        <f>(SUM(N34:N35))*1</f>
        <v>0</v>
      </c>
      <c r="O33" s="809">
        <f t="shared" si="2"/>
        <v>0</v>
      </c>
      <c r="P33" s="787">
        <f>(SUM(P34:P35))*1</f>
        <v>0</v>
      </c>
      <c r="Q33" s="787">
        <f>(SUM(Q34:Q35))*1</f>
        <v>0</v>
      </c>
      <c r="R33" s="787">
        <f>(SUM(R34:R35))*1</f>
        <v>0</v>
      </c>
      <c r="S33" s="362"/>
      <c r="T33" s="1021"/>
      <c r="U33" s="1021"/>
      <c r="V33" s="1021"/>
      <c r="W33" s="1021"/>
      <c r="X33" s="362"/>
      <c r="Y33" s="362"/>
      <c r="Z33" s="362"/>
      <c r="AA33" s="362"/>
      <c r="AB33" s="362"/>
      <c r="AC33" s="362"/>
      <c r="AD33" s="362"/>
    </row>
    <row r="34" spans="1:30" ht="28.5" customHeight="1" x14ac:dyDescent="0.25">
      <c r="A34" s="1267" t="s">
        <v>244</v>
      </c>
      <c r="B34" s="1268"/>
      <c r="C34" s="917"/>
      <c r="D34" s="918"/>
      <c r="E34" s="919"/>
      <c r="F34" s="918"/>
      <c r="G34" s="914"/>
      <c r="H34" s="911"/>
      <c r="I34" s="920"/>
      <c r="J34" s="916">
        <v>4001</v>
      </c>
      <c r="K34" s="719">
        <f t="shared" si="0"/>
        <v>0</v>
      </c>
      <c r="L34" s="934">
        <v>0</v>
      </c>
      <c r="M34" s="934">
        <v>0</v>
      </c>
      <c r="N34" s="934">
        <v>0</v>
      </c>
      <c r="O34" s="809">
        <f t="shared" si="2"/>
        <v>0</v>
      </c>
      <c r="P34" s="934">
        <v>0</v>
      </c>
      <c r="Q34" s="934">
        <v>0</v>
      </c>
      <c r="R34" s="937">
        <v>0</v>
      </c>
      <c r="S34" s="362"/>
      <c r="T34" s="1021"/>
      <c r="U34" s="1021"/>
      <c r="V34" s="1021"/>
      <c r="W34" s="1021"/>
      <c r="X34" s="362"/>
      <c r="Y34" s="362"/>
      <c r="Z34" s="362"/>
      <c r="AA34" s="362"/>
      <c r="AB34" s="362"/>
      <c r="AC34" s="362"/>
      <c r="AD34" s="362"/>
    </row>
    <row r="35" spans="1:30" ht="13.7" customHeight="1" x14ac:dyDescent="0.25">
      <c r="A35" s="1271"/>
      <c r="B35" s="1272"/>
      <c r="C35" s="921"/>
      <c r="D35" s="922"/>
      <c r="E35" s="923"/>
      <c r="F35" s="922"/>
      <c r="G35" s="924"/>
      <c r="H35" s="925"/>
      <c r="I35" s="926"/>
      <c r="J35" s="916"/>
      <c r="K35" s="719">
        <f t="shared" si="0"/>
        <v>0</v>
      </c>
      <c r="L35" s="934">
        <v>0</v>
      </c>
      <c r="M35" s="934">
        <v>0</v>
      </c>
      <c r="N35" s="934">
        <v>0</v>
      </c>
      <c r="O35" s="809">
        <f t="shared" si="2"/>
        <v>0</v>
      </c>
      <c r="P35" s="934">
        <v>0</v>
      </c>
      <c r="Q35" s="934">
        <v>0</v>
      </c>
      <c r="R35" s="937">
        <v>0</v>
      </c>
      <c r="S35" s="362"/>
      <c r="T35" s="1021"/>
      <c r="U35" s="1021"/>
      <c r="V35" s="1021"/>
      <c r="W35" s="1021"/>
      <c r="X35" s="362"/>
      <c r="Y35" s="362"/>
      <c r="Z35" s="362"/>
      <c r="AA35" s="362"/>
      <c r="AB35" s="362"/>
      <c r="AC35" s="362"/>
      <c r="AD35" s="362"/>
    </row>
    <row r="36" spans="1:30" ht="27.75" customHeight="1" x14ac:dyDescent="0.25">
      <c r="A36" s="1288" t="s">
        <v>245</v>
      </c>
      <c r="B36" s="1289"/>
      <c r="C36" s="911" t="s">
        <v>5</v>
      </c>
      <c r="D36" s="912" t="s">
        <v>5</v>
      </c>
      <c r="E36" s="913" t="s">
        <v>5</v>
      </c>
      <c r="F36" s="912"/>
      <c r="G36" s="914" t="s">
        <v>5</v>
      </c>
      <c r="H36" s="911" t="s">
        <v>5</v>
      </c>
      <c r="I36" s="920" t="s">
        <v>5</v>
      </c>
      <c r="J36" s="927">
        <v>5000</v>
      </c>
      <c r="K36" s="737">
        <f t="shared" si="0"/>
        <v>133.30000000000001</v>
      </c>
      <c r="L36" s="810">
        <f>(SUM(L37:L38))*1</f>
        <v>133.30000000000001</v>
      </c>
      <c r="M36" s="810">
        <f>(SUM(M37:M38))*1</f>
        <v>0</v>
      </c>
      <c r="N36" s="810">
        <f>(SUM(N37:N38))*1</f>
        <v>0</v>
      </c>
      <c r="O36" s="809">
        <f t="shared" si="2"/>
        <v>0</v>
      </c>
      <c r="P36" s="810">
        <f>(SUM(P37:P38))*1</f>
        <v>0</v>
      </c>
      <c r="Q36" s="810">
        <f>(SUM(Q37:Q38))*1</f>
        <v>0</v>
      </c>
      <c r="R36" s="810">
        <f>(SUM(R37:R38))*1</f>
        <v>0</v>
      </c>
      <c r="S36" s="362"/>
      <c r="T36" s="1021"/>
      <c r="U36" s="1021"/>
      <c r="V36" s="1021"/>
      <c r="W36" s="1021"/>
      <c r="X36" s="362"/>
      <c r="Y36" s="362"/>
      <c r="Z36" s="362"/>
      <c r="AA36" s="362"/>
      <c r="AB36" s="362"/>
      <c r="AC36" s="362"/>
      <c r="AD36" s="362"/>
    </row>
    <row r="37" spans="1:30" ht="30.75" customHeight="1" x14ac:dyDescent="0.25">
      <c r="A37" s="1267" t="s">
        <v>244</v>
      </c>
      <c r="B37" s="1268"/>
      <c r="C37" s="928"/>
      <c r="D37" s="929"/>
      <c r="E37" s="930"/>
      <c r="F37" s="929"/>
      <c r="G37" s="931"/>
      <c r="H37" s="932"/>
      <c r="I37" s="933"/>
      <c r="J37" s="927">
        <v>5001</v>
      </c>
      <c r="K37" s="719">
        <f t="shared" si="0"/>
        <v>0</v>
      </c>
      <c r="L37" s="935">
        <v>0</v>
      </c>
      <c r="M37" s="935">
        <v>0</v>
      </c>
      <c r="N37" s="935">
        <v>0</v>
      </c>
      <c r="O37" s="809">
        <f t="shared" si="2"/>
        <v>0</v>
      </c>
      <c r="P37" s="935">
        <v>0</v>
      </c>
      <c r="Q37" s="935">
        <v>0</v>
      </c>
      <c r="R37" s="936">
        <v>0</v>
      </c>
      <c r="S37" s="362"/>
      <c r="X37" s="362"/>
      <c r="Y37" s="362"/>
      <c r="Z37" s="362"/>
      <c r="AA37" s="362"/>
      <c r="AB37" s="362"/>
      <c r="AC37" s="362"/>
      <c r="AD37" s="362"/>
    </row>
    <row r="38" spans="1:30" ht="44.25" customHeight="1" thickBot="1" x14ac:dyDescent="0.3">
      <c r="A38" s="1282" t="s">
        <v>781</v>
      </c>
      <c r="B38" s="1283"/>
      <c r="C38" s="368" t="s">
        <v>765</v>
      </c>
      <c r="D38" s="367" t="s">
        <v>782</v>
      </c>
      <c r="E38" s="366">
        <v>94504000</v>
      </c>
      <c r="F38" s="380"/>
      <c r="G38" s="365">
        <v>1998</v>
      </c>
      <c r="H38" s="364"/>
      <c r="I38" s="669"/>
      <c r="J38" s="363"/>
      <c r="K38" s="719">
        <f t="shared" si="0"/>
        <v>133.30000000000001</v>
      </c>
      <c r="L38" s="935">
        <v>133.30000000000001</v>
      </c>
      <c r="M38" s="935">
        <v>0</v>
      </c>
      <c r="N38" s="935">
        <v>0</v>
      </c>
      <c r="O38" s="809">
        <f t="shared" si="2"/>
        <v>0</v>
      </c>
      <c r="P38" s="935">
        <v>0</v>
      </c>
      <c r="Q38" s="935">
        <v>0</v>
      </c>
      <c r="R38" s="936">
        <v>0</v>
      </c>
      <c r="S38" s="362"/>
      <c r="X38" s="362"/>
      <c r="Y38" s="362"/>
      <c r="Z38" s="362"/>
      <c r="AA38" s="362"/>
      <c r="AB38" s="362"/>
      <c r="AC38" s="362"/>
      <c r="AD38" s="362"/>
    </row>
    <row r="39" spans="1:30" ht="16.149999999999999" customHeight="1" thickBot="1" x14ac:dyDescent="0.3">
      <c r="A39" s="1285" t="s">
        <v>152</v>
      </c>
      <c r="B39" s="1285"/>
      <c r="C39" s="1285"/>
      <c r="D39" s="1286"/>
      <c r="E39" s="1286"/>
      <c r="F39" s="1286"/>
      <c r="G39" s="1285"/>
      <c r="H39" s="1285"/>
      <c r="I39" s="1287"/>
      <c r="J39" s="361">
        <v>9000</v>
      </c>
      <c r="K39" s="688" t="s">
        <v>5</v>
      </c>
      <c r="L39" s="689" t="s">
        <v>5</v>
      </c>
      <c r="M39" s="689" t="s">
        <v>5</v>
      </c>
      <c r="N39" s="689" t="s">
        <v>5</v>
      </c>
      <c r="O39" s="688" t="s">
        <v>5</v>
      </c>
      <c r="P39" s="689" t="s">
        <v>5</v>
      </c>
      <c r="Q39" s="689" t="s">
        <v>5</v>
      </c>
      <c r="R39" s="690" t="s">
        <v>5</v>
      </c>
      <c r="S39" s="357"/>
      <c r="X39" s="357"/>
      <c r="Y39" s="357"/>
      <c r="Z39" s="357"/>
      <c r="AA39" s="357"/>
      <c r="AB39" s="360"/>
      <c r="AC39" s="356"/>
    </row>
    <row r="40" spans="1:30" ht="7.5" customHeight="1" x14ac:dyDescent="0.25">
      <c r="A40" s="359"/>
      <c r="B40" s="359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7"/>
      <c r="T40" s="14"/>
      <c r="U40" s="14"/>
      <c r="V40" s="14"/>
      <c r="W40" s="14"/>
      <c r="X40" s="357"/>
      <c r="Y40" s="357"/>
      <c r="Z40" s="357"/>
      <c r="AA40" s="357"/>
      <c r="AB40" s="356"/>
      <c r="AC40" s="356"/>
    </row>
    <row r="41" spans="1:30" s="651" customFormat="1" ht="12" customHeight="1" x14ac:dyDescent="0.2">
      <c r="A41" s="656" t="s">
        <v>614</v>
      </c>
    </row>
    <row r="42" spans="1:30" s="651" customFormat="1" ht="12" customHeight="1" x14ac:dyDescent="0.2">
      <c r="A42" s="1284" t="s">
        <v>243</v>
      </c>
      <c r="B42" s="1284"/>
      <c r="C42" s="1284"/>
      <c r="D42" s="1284"/>
      <c r="E42" s="1284"/>
      <c r="F42" s="1284"/>
      <c r="G42" s="1284"/>
      <c r="H42" s="1284"/>
      <c r="I42" s="1284"/>
      <c r="J42" s="1284"/>
      <c r="K42" s="1284"/>
      <c r="L42" s="1284"/>
      <c r="M42" s="1284"/>
      <c r="N42" s="1284"/>
      <c r="O42" s="1284"/>
      <c r="P42" s="1284"/>
      <c r="Q42" s="1284"/>
      <c r="R42" s="1284"/>
    </row>
    <row r="43" spans="1:30" ht="15" customHeight="1" x14ac:dyDescent="0.25">
      <c r="A43" s="1284" t="s">
        <v>242</v>
      </c>
      <c r="B43" s="1284"/>
      <c r="C43" s="1284"/>
      <c r="D43" s="1284"/>
      <c r="E43" s="1284"/>
      <c r="F43" s="1284"/>
      <c r="G43" s="1284"/>
      <c r="H43" s="1284"/>
      <c r="I43" s="1284"/>
      <c r="J43" s="1284"/>
      <c r="K43" s="1284"/>
      <c r="L43" s="1284"/>
      <c r="M43" s="1284"/>
      <c r="N43" s="1284"/>
      <c r="O43" s="1284"/>
      <c r="P43" s="1284"/>
      <c r="Q43" s="1284"/>
      <c r="R43" s="1284"/>
    </row>
    <row r="44" spans="1:30" x14ac:dyDescent="0.25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7"/>
      <c r="X44" s="357"/>
      <c r="Y44" s="357"/>
      <c r="Z44" s="357"/>
      <c r="AA44" s="357"/>
      <c r="AB44" s="356"/>
      <c r="AC44" s="356"/>
    </row>
    <row r="45" spans="1:30" ht="15" customHeight="1" x14ac:dyDescent="0.25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6"/>
      <c r="X45" s="356"/>
      <c r="Y45" s="356"/>
      <c r="Z45" s="356"/>
      <c r="AA45" s="356"/>
      <c r="AB45" s="356"/>
      <c r="AC45" s="356"/>
      <c r="AD45" s="356"/>
    </row>
    <row r="46" spans="1:30" x14ac:dyDescent="0.25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7"/>
      <c r="X46" s="357"/>
      <c r="Y46" s="357"/>
      <c r="Z46" s="357"/>
      <c r="AA46" s="357"/>
      <c r="AB46" s="356"/>
      <c r="AC46" s="356"/>
      <c r="AD46" s="356"/>
    </row>
    <row r="47" spans="1:30" ht="15" customHeight="1" x14ac:dyDescent="0.25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7"/>
      <c r="X47" s="357"/>
      <c r="Y47" s="357"/>
      <c r="Z47" s="357"/>
      <c r="AA47" s="357"/>
      <c r="AB47" s="356"/>
      <c r="AC47" s="356"/>
      <c r="AD47" s="356"/>
    </row>
    <row r="48" spans="1:30" ht="15" customHeight="1" x14ac:dyDescent="0.25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7"/>
      <c r="X48" s="357"/>
      <c r="Y48" s="357"/>
      <c r="Z48" s="357"/>
      <c r="AA48" s="357"/>
      <c r="AB48" s="356"/>
      <c r="AC48" s="356"/>
      <c r="AD48" s="356"/>
    </row>
    <row r="49" spans="1:30" x14ac:dyDescent="0.25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7"/>
      <c r="X49" s="357"/>
      <c r="Y49" s="357"/>
      <c r="Z49" s="357"/>
      <c r="AA49" s="357"/>
      <c r="AB49" s="356"/>
      <c r="AC49" s="356"/>
      <c r="AD49" s="356"/>
    </row>
  </sheetData>
  <sheetProtection insertRows="0" deleteRows="0"/>
  <customSheetViews>
    <customSheetView guid="{BA6529BE-B863-4BA8-8CC0-F00E437619FD}" scale="85" showGridLines="0" fitToPage="1" topLeftCell="A14">
      <selection activeCell="B26" sqref="B26"/>
      <pageMargins left="0.70866141732283472" right="0.39370078740157483" top="0.59055118110236227" bottom="0.39370078740157483" header="0.15748031496062992" footer="0"/>
      <pageSetup paperSize="9" scale="59" firstPageNumber="9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 topLeftCell="A14">
      <selection activeCell="B26" sqref="B26"/>
      <pageMargins left="0.70866141732283472" right="0.39370078740157483" top="0.59055118110236227" bottom="0.39370078740157483" header="0.15748031496062992" footer="0"/>
      <pageSetup paperSize="9" scale="59" firstPageNumber="9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 topLeftCell="A3">
      <selection activeCell="G20" sqref="G20"/>
      <pageMargins left="0.70866141732283472" right="0.39370078740157483" top="0.59055118110236227" bottom="0.39370078740157483" header="0.15748031496062992" footer="0"/>
      <pageSetup paperSize="9" scale="59" firstPageNumber="9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C5">
      <selection activeCell="Q17" sqref="Q16:W23"/>
      <pageMargins left="0.70866141732283472" right="0.39370078740157483" top="0.59055118110236227" bottom="0.39370078740157483" header="0.15748031496062992" footer="0"/>
      <pageSetup paperSize="9" scale="62" firstPageNumber="9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 topLeftCell="A14">
      <selection activeCell="B26" sqref="B26"/>
      <pageMargins left="0.70866141732283472" right="0.39370078740157483" top="0.59055118110236227" bottom="0.39370078740157483" header="0.15748031496062992" footer="0"/>
      <pageSetup paperSize="9" scale="59" firstPageNumber="9" fitToHeight="0" orientation="landscape" useFirstPageNumber="1" r:id="rId5"/>
      <headerFooter>
        <oddHeader>&amp;C&amp;"Times New Roman,обычный"&amp;P</oddHeader>
      </headerFooter>
    </customSheetView>
  </customSheetViews>
  <mergeCells count="59">
    <mergeCell ref="A7:C7"/>
    <mergeCell ref="P7:Q7"/>
    <mergeCell ref="A8:C9"/>
    <mergeCell ref="A1:R1"/>
    <mergeCell ref="D4:N4"/>
    <mergeCell ref="P4:Q4"/>
    <mergeCell ref="P5:Q5"/>
    <mergeCell ref="P6:Q6"/>
    <mergeCell ref="R8:R9"/>
    <mergeCell ref="P8:Q9"/>
    <mergeCell ref="D7:O7"/>
    <mergeCell ref="D8:O8"/>
    <mergeCell ref="A10:C10"/>
    <mergeCell ref="P10:Q10"/>
    <mergeCell ref="A18:B18"/>
    <mergeCell ref="J13:J16"/>
    <mergeCell ref="K13:N13"/>
    <mergeCell ref="O13:R13"/>
    <mergeCell ref="H14:H16"/>
    <mergeCell ref="I14:I16"/>
    <mergeCell ref="H13:I13"/>
    <mergeCell ref="A11:C11"/>
    <mergeCell ref="C13:C16"/>
    <mergeCell ref="D13:D16"/>
    <mergeCell ref="E13:E16"/>
    <mergeCell ref="G13:G16"/>
    <mergeCell ref="F13:F16"/>
    <mergeCell ref="A43:R43"/>
    <mergeCell ref="A37:B37"/>
    <mergeCell ref="A38:B38"/>
    <mergeCell ref="A39:I39"/>
    <mergeCell ref="A36:B36"/>
    <mergeCell ref="A42:R42"/>
    <mergeCell ref="A19:B19"/>
    <mergeCell ref="A20:B20"/>
    <mergeCell ref="A27:B27"/>
    <mergeCell ref="A28:B28"/>
    <mergeCell ref="A29:B29"/>
    <mergeCell ref="A35:B35"/>
    <mergeCell ref="T3:W8"/>
    <mergeCell ref="T10:W15"/>
    <mergeCell ref="T17:W29"/>
    <mergeCell ref="T31:W36"/>
    <mergeCell ref="N15:N16"/>
    <mergeCell ref="P15:P16"/>
    <mergeCell ref="Q15:Q16"/>
    <mergeCell ref="R15:R16"/>
    <mergeCell ref="A17:B17"/>
    <mergeCell ref="K14:K16"/>
    <mergeCell ref="L14:N14"/>
    <mergeCell ref="O14:O16"/>
    <mergeCell ref="P14:R14"/>
    <mergeCell ref="L15:M15"/>
    <mergeCell ref="A13:B16"/>
    <mergeCell ref="A30:B30"/>
    <mergeCell ref="A31:B31"/>
    <mergeCell ref="A32:B32"/>
    <mergeCell ref="A33:B33"/>
    <mergeCell ref="A34:B34"/>
  </mergeCells>
  <pageMargins left="0.70866141732283472" right="0.39370078740157483" top="0.59055118110236227" bottom="0.39370078740157483" header="0.15748031496062992" footer="0"/>
  <pageSetup paperSize="9" scale="59" firstPageNumber="9" fitToHeight="0" orientation="landscape" useFirstPageNumber="1" r:id="rId6"/>
  <headerFooter>
    <oddHeader>&amp;C&amp;"Times New Roman,обычный"&amp;P</oddHeader>
  </headerFooter>
  <legacy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D7</xm:sqref>
        </x14:dataValidation>
        <x14:dataValidation type="list" allowBlank="1" showInputMessage="1" showErrorMessage="1">
          <x14:formula1>
            <xm:f>Список!$I$1:$I$3</xm:f>
          </x14:formula1>
          <xm:sqref>D8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opLeftCell="A4" zoomScale="85" zoomScaleNormal="85" workbookViewId="0">
      <selection activeCell="I14" sqref="I14"/>
    </sheetView>
  </sheetViews>
  <sheetFormatPr defaultRowHeight="15" x14ac:dyDescent="0.25"/>
  <cols>
    <col min="1" max="1" width="23.7109375" customWidth="1"/>
    <col min="2" max="2" width="6" customWidth="1"/>
    <col min="3" max="4" width="7" customWidth="1"/>
    <col min="5" max="5" width="13.28515625" customWidth="1"/>
    <col min="6" max="6" width="9.5703125" customWidth="1"/>
    <col min="7" max="7" width="9.7109375" customWidth="1"/>
    <col min="8" max="8" width="12.140625" customWidth="1"/>
    <col min="9" max="9" width="13.140625" customWidth="1"/>
    <col min="10" max="10" width="14.42578125" customWidth="1"/>
    <col min="11" max="11" width="16" customWidth="1"/>
    <col min="12" max="12" width="14.5703125" customWidth="1"/>
    <col min="13" max="13" width="14.140625" customWidth="1"/>
    <col min="14" max="14" width="16.140625" customWidth="1"/>
    <col min="15" max="15" width="7" customWidth="1"/>
    <col min="16" max="16" width="14.28515625" customWidth="1"/>
    <col min="17" max="17" width="15.7109375" customWidth="1"/>
    <col min="18" max="18" width="12" customWidth="1"/>
    <col min="23" max="23" width="13.7109375" customWidth="1"/>
    <col min="24" max="25" width="13" customWidth="1"/>
    <col min="26" max="26" width="15" customWidth="1"/>
    <col min="27" max="28" width="14.28515625" customWidth="1"/>
    <col min="29" max="29" width="13.5703125" customWidth="1"/>
  </cols>
  <sheetData>
    <row r="1" spans="1:29" ht="9.75" customHeight="1" x14ac:dyDescent="0.25">
      <c r="S1" s="362"/>
      <c r="T1" s="362"/>
      <c r="U1" s="362"/>
      <c r="V1" s="362"/>
    </row>
    <row r="2" spans="1:29" x14ac:dyDescent="0.25">
      <c r="A2" s="1067" t="s">
        <v>267</v>
      </c>
      <c r="B2" s="1068"/>
      <c r="C2" s="1066" t="s">
        <v>2</v>
      </c>
      <c r="D2" s="1075" t="s">
        <v>268</v>
      </c>
      <c r="E2" s="1076"/>
      <c r="F2" s="1076"/>
      <c r="G2" s="1065"/>
      <c r="H2" s="1075" t="s">
        <v>269</v>
      </c>
      <c r="I2" s="1076"/>
      <c r="J2" s="1076"/>
      <c r="K2" s="1076"/>
      <c r="L2" s="1076"/>
      <c r="M2" s="1076"/>
      <c r="N2" s="1076"/>
      <c r="O2" s="1076"/>
      <c r="P2" s="1076"/>
      <c r="Q2" s="1076"/>
      <c r="S2" s="288" t="s">
        <v>234</v>
      </c>
      <c r="T2" s="287"/>
      <c r="U2" s="287"/>
      <c r="V2" s="287"/>
    </row>
    <row r="3" spans="1:29" ht="15" customHeight="1" x14ac:dyDescent="0.25">
      <c r="A3" s="1082"/>
      <c r="B3" s="1083"/>
      <c r="C3" s="1066"/>
      <c r="D3" s="1066" t="s">
        <v>1</v>
      </c>
      <c r="E3" s="1297" t="s">
        <v>270</v>
      </c>
      <c r="F3" s="1305"/>
      <c r="G3" s="1298"/>
      <c r="H3" s="1294" t="s">
        <v>1</v>
      </c>
      <c r="I3" s="1077" t="s">
        <v>270</v>
      </c>
      <c r="J3" s="1306"/>
      <c r="K3" s="1306"/>
      <c r="L3" s="1306"/>
      <c r="M3" s="1306"/>
      <c r="N3" s="1306"/>
      <c r="O3" s="1306"/>
      <c r="P3" s="1306"/>
      <c r="Q3" s="1306"/>
      <c r="S3" s="1027" t="s">
        <v>235</v>
      </c>
      <c r="T3" s="1027"/>
      <c r="U3" s="1027"/>
      <c r="V3" s="1027"/>
    </row>
    <row r="4" spans="1:29" ht="24.75" customHeight="1" x14ac:dyDescent="0.25">
      <c r="A4" s="1082"/>
      <c r="B4" s="1083"/>
      <c r="C4" s="1066"/>
      <c r="D4" s="1275"/>
      <c r="E4" s="1072" t="s">
        <v>271</v>
      </c>
      <c r="F4" s="1075" t="s">
        <v>272</v>
      </c>
      <c r="G4" s="1065"/>
      <c r="H4" s="1295"/>
      <c r="I4" s="1075" t="s">
        <v>273</v>
      </c>
      <c r="J4" s="1076"/>
      <c r="K4" s="1076"/>
      <c r="L4" s="1075" t="s">
        <v>274</v>
      </c>
      <c r="M4" s="1076"/>
      <c r="N4" s="1065"/>
      <c r="O4" s="1075" t="s">
        <v>275</v>
      </c>
      <c r="P4" s="1076"/>
      <c r="Q4" s="1065"/>
      <c r="S4" s="1027"/>
      <c r="T4" s="1027"/>
      <c r="U4" s="1027"/>
      <c r="V4" s="1027"/>
    </row>
    <row r="5" spans="1:29" x14ac:dyDescent="0.25">
      <c r="A5" s="1082"/>
      <c r="B5" s="1083"/>
      <c r="C5" s="1066"/>
      <c r="D5" s="1275"/>
      <c r="E5" s="1073"/>
      <c r="F5" s="1066" t="s">
        <v>276</v>
      </c>
      <c r="G5" s="1066" t="s">
        <v>277</v>
      </c>
      <c r="H5" s="1295"/>
      <c r="I5" s="1077" t="s">
        <v>1</v>
      </c>
      <c r="J5" s="1066" t="s">
        <v>270</v>
      </c>
      <c r="K5" s="1065"/>
      <c r="L5" s="1077" t="s">
        <v>1</v>
      </c>
      <c r="M5" s="1066" t="s">
        <v>270</v>
      </c>
      <c r="N5" s="1065"/>
      <c r="O5" s="1077" t="s">
        <v>1</v>
      </c>
      <c r="P5" s="1066" t="s">
        <v>270</v>
      </c>
      <c r="Q5" s="1065"/>
      <c r="S5" s="1027"/>
      <c r="T5" s="1027"/>
      <c r="U5" s="1027"/>
      <c r="V5" s="1027"/>
    </row>
    <row r="6" spans="1:29" ht="40.700000000000003" customHeight="1" x14ac:dyDescent="0.25">
      <c r="A6" s="1084"/>
      <c r="B6" s="1085"/>
      <c r="C6" s="1066"/>
      <c r="D6" s="1275"/>
      <c r="E6" s="1074"/>
      <c r="F6" s="1066"/>
      <c r="G6" s="1066"/>
      <c r="H6" s="1296"/>
      <c r="I6" s="1304"/>
      <c r="J6" s="352" t="s">
        <v>609</v>
      </c>
      <c r="K6" s="411" t="s">
        <v>610</v>
      </c>
      <c r="L6" s="1304"/>
      <c r="M6" s="558" t="s">
        <v>609</v>
      </c>
      <c r="N6" s="559" t="s">
        <v>610</v>
      </c>
      <c r="O6" s="1304"/>
      <c r="P6" s="558" t="s">
        <v>609</v>
      </c>
      <c r="Q6" s="648" t="s">
        <v>610</v>
      </c>
      <c r="S6" s="1027"/>
      <c r="T6" s="1027"/>
      <c r="U6" s="1027"/>
      <c r="V6" s="1027"/>
    </row>
    <row r="7" spans="1:29" s="14" customFormat="1" ht="13.7" customHeight="1" thickBot="1" x14ac:dyDescent="0.25">
      <c r="A7" s="1076">
        <v>1</v>
      </c>
      <c r="B7" s="1065"/>
      <c r="C7" s="351">
        <v>8</v>
      </c>
      <c r="D7" s="351">
        <v>17</v>
      </c>
      <c r="E7" s="351">
        <v>18</v>
      </c>
      <c r="F7" s="351">
        <v>19</v>
      </c>
      <c r="G7" s="351">
        <v>20</v>
      </c>
      <c r="H7" s="351">
        <v>21</v>
      </c>
      <c r="I7" s="351">
        <v>22</v>
      </c>
      <c r="J7" s="351">
        <v>23</v>
      </c>
      <c r="K7" s="351">
        <v>24</v>
      </c>
      <c r="L7" s="351">
        <v>25</v>
      </c>
      <c r="M7" s="351">
        <v>26</v>
      </c>
      <c r="N7" s="351">
        <v>27</v>
      </c>
      <c r="O7" s="351">
        <v>28</v>
      </c>
      <c r="P7" s="351">
        <v>29</v>
      </c>
      <c r="Q7" s="387">
        <v>30</v>
      </c>
      <c r="S7" s="1027"/>
      <c r="T7" s="1027"/>
      <c r="U7" s="1027"/>
      <c r="V7" s="1027"/>
    </row>
    <row r="8" spans="1:29" x14ac:dyDescent="0.25">
      <c r="A8" s="1292" t="s">
        <v>249</v>
      </c>
      <c r="B8" s="1292"/>
      <c r="C8" s="384">
        <v>1000</v>
      </c>
      <c r="D8" s="741">
        <f>SUM(D9:D10)</f>
        <v>0</v>
      </c>
      <c r="E8" s="741">
        <f t="shared" ref="E8:Q8" si="0">SUM(E9:E10)</f>
        <v>0</v>
      </c>
      <c r="F8" s="741">
        <f t="shared" si="0"/>
        <v>0</v>
      </c>
      <c r="G8" s="741">
        <f t="shared" si="0"/>
        <v>0</v>
      </c>
      <c r="H8" s="741">
        <f t="shared" si="0"/>
        <v>35078</v>
      </c>
      <c r="I8" s="741">
        <f t="shared" si="0"/>
        <v>0</v>
      </c>
      <c r="J8" s="741">
        <f t="shared" si="0"/>
        <v>0</v>
      </c>
      <c r="K8" s="741">
        <f t="shared" si="0"/>
        <v>0</v>
      </c>
      <c r="L8" s="741">
        <f t="shared" si="0"/>
        <v>0</v>
      </c>
      <c r="M8" s="741">
        <f t="shared" si="0"/>
        <v>0</v>
      </c>
      <c r="N8" s="741">
        <f t="shared" si="0"/>
        <v>0</v>
      </c>
      <c r="O8" s="741" t="s">
        <v>788</v>
      </c>
      <c r="P8" s="741">
        <f t="shared" si="0"/>
        <v>0</v>
      </c>
      <c r="Q8" s="741">
        <f t="shared" si="0"/>
        <v>0</v>
      </c>
      <c r="R8" s="412"/>
      <c r="S8" s="1027"/>
      <c r="T8" s="1027"/>
      <c r="U8" s="1027"/>
      <c r="V8" s="1027"/>
      <c r="W8" s="412"/>
      <c r="X8" s="412"/>
      <c r="Y8" s="412"/>
      <c r="Z8" s="412"/>
      <c r="AA8" s="412"/>
      <c r="AB8" s="412"/>
      <c r="AC8" s="412"/>
    </row>
    <row r="9" spans="1:29" ht="28.5" customHeight="1" x14ac:dyDescent="0.25">
      <c r="A9" s="1267" t="s">
        <v>244</v>
      </c>
      <c r="B9" s="1267"/>
      <c r="C9" s="938"/>
      <c r="D9" s="867"/>
      <c r="E9" s="942"/>
      <c r="F9" s="942"/>
      <c r="G9" s="942"/>
      <c r="H9" s="867"/>
      <c r="I9" s="867"/>
      <c r="J9" s="942"/>
      <c r="K9" s="942"/>
      <c r="L9" s="867"/>
      <c r="M9" s="942"/>
      <c r="N9" s="942"/>
      <c r="O9" s="867"/>
      <c r="P9" s="942"/>
      <c r="Q9" s="943"/>
      <c r="R9" s="412"/>
      <c r="S9" s="287"/>
      <c r="T9" s="287"/>
      <c r="U9" s="287"/>
      <c r="V9" s="287"/>
      <c r="W9" s="412"/>
      <c r="X9" s="412"/>
      <c r="Y9" s="412"/>
      <c r="Z9" s="412"/>
      <c r="AA9" s="412"/>
      <c r="AB9" s="412"/>
      <c r="AC9" s="412"/>
    </row>
    <row r="10" spans="1:29" ht="42" customHeight="1" x14ac:dyDescent="0.25">
      <c r="A10" s="939" t="s">
        <v>783</v>
      </c>
      <c r="B10" s="940"/>
      <c r="C10" s="912">
        <v>1001</v>
      </c>
      <c r="D10" s="942">
        <v>0</v>
      </c>
      <c r="E10" s="942">
        <v>0</v>
      </c>
      <c r="F10" s="942">
        <v>0</v>
      </c>
      <c r="G10" s="942">
        <v>0</v>
      </c>
      <c r="H10" s="710">
        <f>I10+L10+O10</f>
        <v>35078</v>
      </c>
      <c r="I10" s="867">
        <v>0</v>
      </c>
      <c r="J10" s="942">
        <v>0</v>
      </c>
      <c r="K10" s="942">
        <v>0</v>
      </c>
      <c r="L10" s="942">
        <v>0</v>
      </c>
      <c r="M10" s="942">
        <v>0</v>
      </c>
      <c r="N10" s="942">
        <v>0</v>
      </c>
      <c r="O10" s="942">
        <v>35078</v>
      </c>
      <c r="P10" s="942">
        <v>0</v>
      </c>
      <c r="Q10" s="943">
        <v>0</v>
      </c>
      <c r="R10" s="412"/>
      <c r="S10" s="1029" t="s">
        <v>236</v>
      </c>
      <c r="T10" s="1029"/>
      <c r="U10" s="1029"/>
      <c r="V10" s="1029"/>
      <c r="W10" s="412"/>
      <c r="X10" s="412"/>
      <c r="Y10" s="412"/>
      <c r="Z10" s="412"/>
      <c r="AA10" s="412"/>
      <c r="AB10" s="412"/>
      <c r="AC10" s="412"/>
    </row>
    <row r="11" spans="1:29" ht="31.9" customHeight="1" x14ac:dyDescent="0.25">
      <c r="A11" s="939" t="s">
        <v>784</v>
      </c>
      <c r="B11" s="939"/>
      <c r="C11" s="912"/>
      <c r="D11" s="942"/>
      <c r="E11" s="942"/>
      <c r="F11" s="942"/>
      <c r="G11" s="942"/>
      <c r="H11" s="710"/>
      <c r="I11" s="867"/>
      <c r="J11" s="942"/>
      <c r="K11" s="942"/>
      <c r="L11" s="942"/>
      <c r="M11" s="942"/>
      <c r="N11" s="942"/>
      <c r="O11" s="942">
        <v>1636</v>
      </c>
      <c r="P11" s="942"/>
      <c r="Q11" s="1001"/>
      <c r="R11" s="412"/>
      <c r="S11" s="1029"/>
      <c r="T11" s="1029"/>
      <c r="U11" s="1029"/>
      <c r="V11" s="1029"/>
      <c r="W11" s="412"/>
      <c r="X11" s="412"/>
      <c r="Y11" s="412"/>
      <c r="Z11" s="412"/>
      <c r="AA11" s="412"/>
      <c r="AB11" s="412"/>
      <c r="AC11" s="412"/>
    </row>
    <row r="12" spans="1:29" ht="31.9" customHeight="1" x14ac:dyDescent="0.25">
      <c r="A12" s="939" t="s">
        <v>785</v>
      </c>
      <c r="B12" s="939"/>
      <c r="C12" s="912"/>
      <c r="D12" s="942"/>
      <c r="E12" s="942"/>
      <c r="F12" s="942"/>
      <c r="G12" s="942"/>
      <c r="H12" s="710"/>
      <c r="I12" s="867"/>
      <c r="J12" s="942"/>
      <c r="K12" s="942"/>
      <c r="L12" s="942"/>
      <c r="M12" s="942"/>
      <c r="N12" s="942"/>
      <c r="O12" s="942">
        <v>569</v>
      </c>
      <c r="P12" s="942"/>
      <c r="Q12" s="1001"/>
      <c r="R12" s="412"/>
      <c r="S12" s="1029"/>
      <c r="T12" s="1029"/>
      <c r="U12" s="1029"/>
      <c r="V12" s="1029"/>
      <c r="W12" s="412"/>
      <c r="X12" s="412"/>
      <c r="Y12" s="412"/>
      <c r="Z12" s="412"/>
      <c r="AA12" s="412"/>
      <c r="AB12" s="412"/>
      <c r="AC12" s="412"/>
    </row>
    <row r="13" spans="1:29" ht="31.9" customHeight="1" x14ac:dyDescent="0.25">
      <c r="A13" s="939" t="s">
        <v>786</v>
      </c>
      <c r="B13" s="939"/>
      <c r="C13" s="912"/>
      <c r="D13" s="942"/>
      <c r="E13" s="942"/>
      <c r="F13" s="942"/>
      <c r="G13" s="942"/>
      <c r="H13" s="710"/>
      <c r="I13" s="867"/>
      <c r="J13" s="942"/>
      <c r="K13" s="942"/>
      <c r="L13" s="942"/>
      <c r="M13" s="942"/>
      <c r="N13" s="942"/>
      <c r="O13" s="942">
        <v>0</v>
      </c>
      <c r="P13" s="942"/>
      <c r="Q13" s="1001"/>
      <c r="R13" s="412"/>
      <c r="S13" s="1029"/>
      <c r="T13" s="1029"/>
      <c r="U13" s="1029"/>
      <c r="V13" s="1029"/>
      <c r="W13" s="412"/>
      <c r="X13" s="412"/>
      <c r="Y13" s="412"/>
      <c r="Z13" s="412"/>
      <c r="AA13" s="412"/>
      <c r="AB13" s="412"/>
      <c r="AC13" s="412"/>
    </row>
    <row r="14" spans="1:29" ht="31.9" customHeight="1" x14ac:dyDescent="0.25">
      <c r="A14" s="939" t="s">
        <v>762</v>
      </c>
      <c r="B14" s="939"/>
      <c r="C14" s="912"/>
      <c r="D14" s="942"/>
      <c r="E14" s="942"/>
      <c r="F14" s="942"/>
      <c r="G14" s="942"/>
      <c r="H14" s="710"/>
      <c r="I14" s="867"/>
      <c r="J14" s="942"/>
      <c r="K14" s="942"/>
      <c r="L14" s="942"/>
      <c r="M14" s="942"/>
      <c r="N14" s="942"/>
      <c r="O14" s="942">
        <v>0</v>
      </c>
      <c r="P14" s="942"/>
      <c r="Q14" s="1001"/>
      <c r="R14" s="412"/>
      <c r="S14" s="1029"/>
      <c r="T14" s="1029"/>
      <c r="U14" s="1029"/>
      <c r="V14" s="1029"/>
      <c r="W14" s="412"/>
      <c r="X14" s="412"/>
      <c r="Y14" s="412"/>
      <c r="Z14" s="412"/>
      <c r="AA14" s="412"/>
      <c r="AB14" s="412"/>
      <c r="AC14" s="412"/>
    </row>
    <row r="15" spans="1:29" ht="31.9" customHeight="1" x14ac:dyDescent="0.25">
      <c r="A15" s="939" t="s">
        <v>787</v>
      </c>
      <c r="B15" s="939"/>
      <c r="C15" s="912"/>
      <c r="D15" s="942"/>
      <c r="E15" s="942"/>
      <c r="F15" s="942"/>
      <c r="G15" s="942"/>
      <c r="H15" s="710"/>
      <c r="I15" s="867"/>
      <c r="J15" s="942"/>
      <c r="K15" s="942"/>
      <c r="L15" s="942"/>
      <c r="M15" s="942"/>
      <c r="N15" s="942"/>
      <c r="O15" s="942">
        <v>336</v>
      </c>
      <c r="P15" s="942"/>
      <c r="Q15" s="1001"/>
      <c r="R15" s="412"/>
      <c r="S15" s="1029"/>
      <c r="T15" s="1029"/>
      <c r="U15" s="1029"/>
      <c r="V15" s="1029"/>
      <c r="W15" s="412"/>
      <c r="X15" s="412"/>
      <c r="Y15" s="412"/>
      <c r="Z15" s="412"/>
      <c r="AA15" s="412"/>
      <c r="AB15" s="412"/>
      <c r="AC15" s="412"/>
    </row>
    <row r="16" spans="1:29" ht="31.9" customHeight="1" x14ac:dyDescent="0.25">
      <c r="A16" s="939" t="s">
        <v>764</v>
      </c>
      <c r="B16" s="939"/>
      <c r="C16" s="912"/>
      <c r="D16" s="942"/>
      <c r="E16" s="942"/>
      <c r="F16" s="942"/>
      <c r="G16" s="942"/>
      <c r="H16" s="710"/>
      <c r="I16" s="867"/>
      <c r="J16" s="942"/>
      <c r="K16" s="942"/>
      <c r="L16" s="942"/>
      <c r="M16" s="942"/>
      <c r="N16" s="942"/>
      <c r="O16" s="942">
        <v>0</v>
      </c>
      <c r="P16" s="942"/>
      <c r="Q16" s="1001"/>
      <c r="R16" s="412"/>
      <c r="S16" s="1029"/>
      <c r="T16" s="1029"/>
      <c r="U16" s="1029"/>
      <c r="V16" s="1029"/>
      <c r="W16" s="412"/>
      <c r="X16" s="412"/>
      <c r="Y16" s="412"/>
      <c r="Z16" s="412"/>
      <c r="AA16" s="412"/>
      <c r="AB16" s="412"/>
      <c r="AC16" s="412"/>
    </row>
    <row r="17" spans="1:29" x14ac:dyDescent="0.25">
      <c r="A17" s="1265" t="s">
        <v>248</v>
      </c>
      <c r="B17" s="1265"/>
      <c r="C17" s="912">
        <v>2000</v>
      </c>
      <c r="D17" s="710">
        <f t="shared" ref="D17:Q17" si="1">(SUM(D18:D19))*1</f>
        <v>0</v>
      </c>
      <c r="E17" s="710">
        <f t="shared" si="1"/>
        <v>0</v>
      </c>
      <c r="F17" s="710">
        <f t="shared" si="1"/>
        <v>0</v>
      </c>
      <c r="G17" s="710">
        <f t="shared" si="1"/>
        <v>0</v>
      </c>
      <c r="H17" s="710">
        <f t="shared" si="1"/>
        <v>0</v>
      </c>
      <c r="I17" s="710">
        <f t="shared" si="1"/>
        <v>0</v>
      </c>
      <c r="J17" s="710">
        <f t="shared" si="1"/>
        <v>0</v>
      </c>
      <c r="K17" s="710">
        <f t="shared" si="1"/>
        <v>0</v>
      </c>
      <c r="L17" s="710">
        <f t="shared" si="1"/>
        <v>0</v>
      </c>
      <c r="M17" s="710">
        <f t="shared" si="1"/>
        <v>0</v>
      </c>
      <c r="N17" s="710">
        <f t="shared" si="1"/>
        <v>0</v>
      </c>
      <c r="O17" s="710">
        <f t="shared" si="1"/>
        <v>0</v>
      </c>
      <c r="P17" s="710">
        <f t="shared" si="1"/>
        <v>0</v>
      </c>
      <c r="Q17" s="710">
        <f t="shared" si="1"/>
        <v>0</v>
      </c>
      <c r="R17" s="412"/>
      <c r="S17" s="1029"/>
      <c r="T17" s="1029"/>
      <c r="U17" s="1029"/>
      <c r="V17" s="1029"/>
      <c r="W17" s="412"/>
      <c r="X17" s="412"/>
      <c r="Y17" s="412"/>
      <c r="Z17" s="412"/>
      <c r="AA17" s="412"/>
      <c r="AB17" s="412"/>
      <c r="AC17" s="412"/>
    </row>
    <row r="18" spans="1:29" ht="29.25" customHeight="1" x14ac:dyDescent="0.25">
      <c r="A18" s="1267" t="s">
        <v>244</v>
      </c>
      <c r="B18" s="1267"/>
      <c r="C18" s="912">
        <v>2001</v>
      </c>
      <c r="D18" s="867">
        <v>0</v>
      </c>
      <c r="E18" s="942">
        <v>0</v>
      </c>
      <c r="F18" s="942">
        <v>0</v>
      </c>
      <c r="G18" s="942">
        <v>0</v>
      </c>
      <c r="H18" s="867">
        <v>0</v>
      </c>
      <c r="I18" s="867">
        <v>0</v>
      </c>
      <c r="J18" s="942">
        <v>0</v>
      </c>
      <c r="K18" s="942">
        <v>0</v>
      </c>
      <c r="L18" s="867">
        <v>0</v>
      </c>
      <c r="M18" s="942">
        <v>0</v>
      </c>
      <c r="N18" s="942">
        <v>0</v>
      </c>
      <c r="O18" s="867">
        <v>0</v>
      </c>
      <c r="P18" s="942">
        <v>0</v>
      </c>
      <c r="Q18" s="943">
        <v>0</v>
      </c>
      <c r="R18" s="412"/>
      <c r="S18" s="1029"/>
      <c r="T18" s="1029"/>
      <c r="U18" s="1029"/>
      <c r="V18" s="1029"/>
      <c r="W18" s="412"/>
      <c r="X18" s="412"/>
      <c r="Y18" s="412"/>
      <c r="Z18" s="412"/>
      <c r="AA18" s="412"/>
      <c r="AB18" s="412"/>
      <c r="AC18" s="412"/>
    </row>
    <row r="19" spans="1:29" ht="13.7" customHeight="1" x14ac:dyDescent="0.25">
      <c r="A19" s="1267"/>
      <c r="B19" s="1267"/>
      <c r="C19" s="912"/>
      <c r="D19" s="942">
        <v>0</v>
      </c>
      <c r="E19" s="942">
        <v>0</v>
      </c>
      <c r="F19" s="942">
        <v>0</v>
      </c>
      <c r="G19" s="942">
        <v>0</v>
      </c>
      <c r="H19" s="867">
        <v>0</v>
      </c>
      <c r="I19" s="942">
        <v>0</v>
      </c>
      <c r="J19" s="942">
        <v>0</v>
      </c>
      <c r="K19" s="942">
        <v>0</v>
      </c>
      <c r="L19" s="942">
        <v>0</v>
      </c>
      <c r="M19" s="942">
        <v>0</v>
      </c>
      <c r="N19" s="942">
        <v>0</v>
      </c>
      <c r="O19" s="942">
        <v>0</v>
      </c>
      <c r="P19" s="942">
        <v>0</v>
      </c>
      <c r="Q19" s="943">
        <v>0</v>
      </c>
      <c r="R19" s="412"/>
      <c r="S19" s="1029"/>
      <c r="T19" s="1029"/>
      <c r="U19" s="1029"/>
      <c r="V19" s="1029"/>
      <c r="W19" s="412"/>
      <c r="X19" s="412"/>
      <c r="Y19" s="412"/>
      <c r="Z19" s="412"/>
      <c r="AA19" s="412"/>
      <c r="AB19" s="412"/>
      <c r="AC19" s="412"/>
    </row>
    <row r="20" spans="1:29" ht="29.25" customHeight="1" x14ac:dyDescent="0.25">
      <c r="A20" s="1265" t="s">
        <v>247</v>
      </c>
      <c r="B20" s="1265"/>
      <c r="C20" s="912">
        <v>3000</v>
      </c>
      <c r="D20" s="710">
        <f t="shared" ref="D20:Q20" si="2">(SUM(D21:D22))*1</f>
        <v>0</v>
      </c>
      <c r="E20" s="710">
        <f t="shared" si="2"/>
        <v>0</v>
      </c>
      <c r="F20" s="710">
        <f t="shared" si="2"/>
        <v>0</v>
      </c>
      <c r="G20" s="710">
        <f t="shared" si="2"/>
        <v>0</v>
      </c>
      <c r="H20" s="710">
        <f t="shared" si="2"/>
        <v>0</v>
      </c>
      <c r="I20" s="710">
        <f t="shared" si="2"/>
        <v>0</v>
      </c>
      <c r="J20" s="710">
        <f t="shared" si="2"/>
        <v>0</v>
      </c>
      <c r="K20" s="710">
        <f t="shared" si="2"/>
        <v>0</v>
      </c>
      <c r="L20" s="710">
        <f t="shared" si="2"/>
        <v>0</v>
      </c>
      <c r="M20" s="710">
        <f t="shared" si="2"/>
        <v>0</v>
      </c>
      <c r="N20" s="710">
        <f t="shared" si="2"/>
        <v>0</v>
      </c>
      <c r="O20" s="710">
        <f t="shared" si="2"/>
        <v>0</v>
      </c>
      <c r="P20" s="710">
        <f t="shared" si="2"/>
        <v>0</v>
      </c>
      <c r="Q20" s="710">
        <f t="shared" si="2"/>
        <v>0</v>
      </c>
      <c r="R20" s="412"/>
      <c r="S20" s="1029"/>
      <c r="T20" s="1029"/>
      <c r="U20" s="1029"/>
      <c r="V20" s="1029"/>
      <c r="W20" s="412"/>
      <c r="X20" s="412"/>
      <c r="Y20" s="412"/>
      <c r="Z20" s="412"/>
      <c r="AA20" s="412"/>
      <c r="AB20" s="412"/>
      <c r="AC20" s="412"/>
    </row>
    <row r="21" spans="1:29" ht="30" customHeight="1" x14ac:dyDescent="0.25">
      <c r="A21" s="1267" t="s">
        <v>244</v>
      </c>
      <c r="B21" s="1267"/>
      <c r="C21" s="912">
        <v>3001</v>
      </c>
      <c r="D21" s="867">
        <v>0</v>
      </c>
      <c r="E21" s="942">
        <v>0</v>
      </c>
      <c r="F21" s="942">
        <v>0</v>
      </c>
      <c r="G21" s="942">
        <v>0</v>
      </c>
      <c r="H21" s="867">
        <v>0</v>
      </c>
      <c r="I21" s="867">
        <v>0</v>
      </c>
      <c r="J21" s="942">
        <v>0</v>
      </c>
      <c r="K21" s="942">
        <v>0</v>
      </c>
      <c r="L21" s="867">
        <v>0</v>
      </c>
      <c r="M21" s="942">
        <v>0</v>
      </c>
      <c r="N21" s="942">
        <v>0</v>
      </c>
      <c r="O21" s="867">
        <v>0</v>
      </c>
      <c r="P21" s="942">
        <v>0</v>
      </c>
      <c r="Q21" s="943">
        <v>0</v>
      </c>
      <c r="R21" s="412"/>
      <c r="S21" s="1029"/>
      <c r="T21" s="1029"/>
      <c r="U21" s="1029"/>
      <c r="V21" s="1029"/>
      <c r="W21" s="412"/>
      <c r="X21" s="412"/>
      <c r="Y21" s="412"/>
      <c r="Z21" s="412"/>
      <c r="AA21" s="412"/>
      <c r="AB21" s="412"/>
      <c r="AC21" s="412"/>
    </row>
    <row r="22" spans="1:29" ht="13.7" customHeight="1" x14ac:dyDescent="0.25">
      <c r="A22" s="1307"/>
      <c r="B22" s="1307"/>
      <c r="C22" s="912"/>
      <c r="D22" s="944">
        <v>0</v>
      </c>
      <c r="E22" s="944">
        <v>0</v>
      </c>
      <c r="F22" s="944">
        <v>0</v>
      </c>
      <c r="G22" s="944">
        <v>0</v>
      </c>
      <c r="H22" s="867">
        <v>0</v>
      </c>
      <c r="I22" s="942">
        <v>0</v>
      </c>
      <c r="J22" s="942">
        <v>0</v>
      </c>
      <c r="K22" s="945">
        <v>0</v>
      </c>
      <c r="L22" s="942">
        <v>0</v>
      </c>
      <c r="M22" s="945">
        <v>0</v>
      </c>
      <c r="N22" s="945">
        <v>0</v>
      </c>
      <c r="O22" s="942">
        <v>0</v>
      </c>
      <c r="P22" s="944">
        <v>0</v>
      </c>
      <c r="Q22" s="946">
        <v>0</v>
      </c>
      <c r="R22" s="357"/>
      <c r="S22" s="287"/>
      <c r="T22" s="287"/>
      <c r="U22" s="287"/>
      <c r="V22" s="287"/>
      <c r="W22" s="357"/>
      <c r="X22" s="357"/>
      <c r="Y22" s="357"/>
      <c r="Z22" s="357"/>
      <c r="AA22" s="356"/>
      <c r="AB22" s="356"/>
      <c r="AC22" s="356"/>
    </row>
    <row r="23" spans="1:29" ht="28.5" customHeight="1" x14ac:dyDescent="0.25">
      <c r="A23" s="1265" t="s">
        <v>246</v>
      </c>
      <c r="B23" s="1265"/>
      <c r="C23" s="912">
        <v>4000</v>
      </c>
      <c r="D23" s="710">
        <f t="shared" ref="D23:Q23" si="3">(SUM(D24:D25))*1</f>
        <v>0</v>
      </c>
      <c r="E23" s="710">
        <f t="shared" si="3"/>
        <v>0</v>
      </c>
      <c r="F23" s="710">
        <f t="shared" si="3"/>
        <v>0</v>
      </c>
      <c r="G23" s="710">
        <f t="shared" si="3"/>
        <v>0</v>
      </c>
      <c r="H23" s="710">
        <f t="shared" si="3"/>
        <v>0</v>
      </c>
      <c r="I23" s="710">
        <f t="shared" si="3"/>
        <v>0</v>
      </c>
      <c r="J23" s="710">
        <f t="shared" si="3"/>
        <v>0</v>
      </c>
      <c r="K23" s="710">
        <f t="shared" si="3"/>
        <v>0</v>
      </c>
      <c r="L23" s="710">
        <f t="shared" si="3"/>
        <v>0</v>
      </c>
      <c r="M23" s="710">
        <f t="shared" si="3"/>
        <v>0</v>
      </c>
      <c r="N23" s="710">
        <f t="shared" si="3"/>
        <v>0</v>
      </c>
      <c r="O23" s="710">
        <f t="shared" si="3"/>
        <v>0</v>
      </c>
      <c r="P23" s="710">
        <f t="shared" si="3"/>
        <v>0</v>
      </c>
      <c r="Q23" s="710">
        <f t="shared" si="3"/>
        <v>0</v>
      </c>
      <c r="R23" s="357"/>
      <c r="S23" s="1024" t="s">
        <v>237</v>
      </c>
      <c r="T23" s="1024"/>
      <c r="U23" s="1024"/>
      <c r="V23" s="1024"/>
      <c r="W23" s="357"/>
      <c r="X23" s="357"/>
      <c r="Y23" s="357"/>
      <c r="Z23" s="357"/>
      <c r="AA23" s="356"/>
      <c r="AB23" s="356"/>
      <c r="AC23" s="356"/>
    </row>
    <row r="24" spans="1:29" ht="29.25" customHeight="1" x14ac:dyDescent="0.25">
      <c r="A24" s="1267" t="s">
        <v>244</v>
      </c>
      <c r="B24" s="1267"/>
      <c r="C24" s="912">
        <v>4001</v>
      </c>
      <c r="D24" s="867">
        <v>0</v>
      </c>
      <c r="E24" s="944">
        <v>0</v>
      </c>
      <c r="F24" s="944">
        <v>0</v>
      </c>
      <c r="G24" s="944">
        <v>0</v>
      </c>
      <c r="H24" s="867">
        <v>0</v>
      </c>
      <c r="I24" s="867">
        <v>0</v>
      </c>
      <c r="J24" s="942">
        <v>0</v>
      </c>
      <c r="K24" s="945">
        <v>0</v>
      </c>
      <c r="L24" s="867">
        <v>0</v>
      </c>
      <c r="M24" s="945">
        <v>0</v>
      </c>
      <c r="N24" s="945">
        <v>0</v>
      </c>
      <c r="O24" s="867">
        <v>0</v>
      </c>
      <c r="P24" s="944">
        <v>0</v>
      </c>
      <c r="Q24" s="946">
        <v>0</v>
      </c>
      <c r="R24" s="357"/>
      <c r="S24" s="1024"/>
      <c r="T24" s="1024"/>
      <c r="U24" s="1024"/>
      <c r="V24" s="1024"/>
      <c r="W24" s="357"/>
      <c r="X24" s="357"/>
      <c r="Y24" s="357"/>
      <c r="Z24" s="357"/>
      <c r="AA24" s="356"/>
      <c r="AB24" s="356"/>
      <c r="AC24" s="356"/>
    </row>
    <row r="25" spans="1:29" ht="13.7" customHeight="1" x14ac:dyDescent="0.25">
      <c r="A25" s="1267"/>
      <c r="B25" s="1267"/>
      <c r="C25" s="912"/>
      <c r="D25" s="944">
        <v>0</v>
      </c>
      <c r="E25" s="944">
        <v>0</v>
      </c>
      <c r="F25" s="944">
        <v>0</v>
      </c>
      <c r="G25" s="944">
        <v>0</v>
      </c>
      <c r="H25" s="867">
        <v>0</v>
      </c>
      <c r="I25" s="942">
        <v>0</v>
      </c>
      <c r="J25" s="942">
        <v>0</v>
      </c>
      <c r="K25" s="945">
        <v>0</v>
      </c>
      <c r="L25" s="942">
        <v>0</v>
      </c>
      <c r="M25" s="945">
        <v>0</v>
      </c>
      <c r="N25" s="945">
        <v>0</v>
      </c>
      <c r="O25" s="942">
        <v>0</v>
      </c>
      <c r="P25" s="944">
        <v>0</v>
      </c>
      <c r="Q25" s="946">
        <v>0</v>
      </c>
      <c r="R25" s="357"/>
      <c r="S25" s="1024"/>
      <c r="T25" s="1024"/>
      <c r="U25" s="1024"/>
      <c r="V25" s="1024"/>
      <c r="W25" s="357"/>
      <c r="X25" s="357"/>
      <c r="Y25" s="357"/>
      <c r="Z25" s="357"/>
      <c r="AA25" s="356"/>
      <c r="AB25" s="356"/>
      <c r="AC25" s="356"/>
    </row>
    <row r="26" spans="1:29" ht="28.5" customHeight="1" x14ac:dyDescent="0.25">
      <c r="A26" s="1288" t="s">
        <v>245</v>
      </c>
      <c r="B26" s="1288"/>
      <c r="C26" s="941">
        <v>5000</v>
      </c>
      <c r="D26" s="811">
        <f t="shared" ref="D26:Q26" si="4">(SUM(D27:D28))*1</f>
        <v>0</v>
      </c>
      <c r="E26" s="811">
        <f t="shared" si="4"/>
        <v>0</v>
      </c>
      <c r="F26" s="811">
        <f t="shared" si="4"/>
        <v>0</v>
      </c>
      <c r="G26" s="811">
        <f t="shared" si="4"/>
        <v>0</v>
      </c>
      <c r="H26" s="811">
        <f t="shared" si="4"/>
        <v>0</v>
      </c>
      <c r="I26" s="811">
        <f t="shared" si="4"/>
        <v>0</v>
      </c>
      <c r="J26" s="811">
        <f t="shared" si="4"/>
        <v>0</v>
      </c>
      <c r="K26" s="811">
        <f t="shared" si="4"/>
        <v>0</v>
      </c>
      <c r="L26" s="811">
        <f t="shared" si="4"/>
        <v>0</v>
      </c>
      <c r="M26" s="811">
        <f t="shared" si="4"/>
        <v>0</v>
      </c>
      <c r="N26" s="811">
        <f t="shared" si="4"/>
        <v>0</v>
      </c>
      <c r="O26" s="811">
        <f t="shared" si="4"/>
        <v>312</v>
      </c>
      <c r="P26" s="811">
        <f t="shared" si="4"/>
        <v>0</v>
      </c>
      <c r="Q26" s="811">
        <f t="shared" si="4"/>
        <v>0</v>
      </c>
      <c r="R26" s="357"/>
      <c r="S26" s="1024"/>
      <c r="T26" s="1024"/>
      <c r="U26" s="1024"/>
      <c r="V26" s="1024"/>
      <c r="W26" s="357"/>
      <c r="X26" s="357"/>
      <c r="Y26" s="357"/>
      <c r="Z26" s="357"/>
      <c r="AA26" s="356"/>
      <c r="AB26" s="356"/>
      <c r="AC26" s="356"/>
    </row>
    <row r="27" spans="1:29" ht="32.25" customHeight="1" x14ac:dyDescent="0.25">
      <c r="A27" s="1267" t="s">
        <v>244</v>
      </c>
      <c r="B27" s="1267"/>
      <c r="C27" s="941">
        <v>5001</v>
      </c>
      <c r="D27" s="867">
        <v>0</v>
      </c>
      <c r="E27" s="944">
        <v>0</v>
      </c>
      <c r="F27" s="944">
        <v>0</v>
      </c>
      <c r="G27" s="944">
        <v>0</v>
      </c>
      <c r="H27" s="867">
        <v>0</v>
      </c>
      <c r="I27" s="867">
        <v>0</v>
      </c>
      <c r="J27" s="942">
        <v>0</v>
      </c>
      <c r="K27" s="945">
        <v>0</v>
      </c>
      <c r="L27" s="867">
        <v>0</v>
      </c>
      <c r="M27" s="945">
        <v>0</v>
      </c>
      <c r="N27" s="945">
        <v>0</v>
      </c>
      <c r="O27" s="867">
        <v>0</v>
      </c>
      <c r="P27" s="944">
        <v>0</v>
      </c>
      <c r="Q27" s="946">
        <v>0</v>
      </c>
      <c r="R27" s="357"/>
      <c r="S27" s="1024"/>
      <c r="T27" s="1024"/>
      <c r="U27" s="1024"/>
      <c r="V27" s="1024"/>
      <c r="W27" s="357"/>
      <c r="X27" s="357"/>
      <c r="Y27" s="357"/>
      <c r="Z27" s="357"/>
      <c r="AA27" s="356"/>
      <c r="AB27" s="356"/>
      <c r="AC27" s="356"/>
    </row>
    <row r="28" spans="1:29" ht="13.7" customHeight="1" x14ac:dyDescent="0.25">
      <c r="A28" s="1271" t="s">
        <v>781</v>
      </c>
      <c r="B28" s="1271"/>
      <c r="C28" s="918"/>
      <c r="D28" s="944">
        <v>0</v>
      </c>
      <c r="E28" s="944">
        <v>0</v>
      </c>
      <c r="F28" s="944">
        <v>0</v>
      </c>
      <c r="G28" s="944">
        <v>0</v>
      </c>
      <c r="H28" s="867">
        <v>0</v>
      </c>
      <c r="I28" s="942">
        <v>0</v>
      </c>
      <c r="J28" s="942">
        <v>0</v>
      </c>
      <c r="K28" s="945">
        <v>0</v>
      </c>
      <c r="L28" s="942">
        <v>0</v>
      </c>
      <c r="M28" s="945">
        <v>0</v>
      </c>
      <c r="N28" s="945">
        <v>0</v>
      </c>
      <c r="O28" s="942">
        <v>312</v>
      </c>
      <c r="P28" s="944">
        <v>0</v>
      </c>
      <c r="Q28" s="946">
        <v>0</v>
      </c>
      <c r="R28" s="357"/>
      <c r="S28" s="1024"/>
      <c r="T28" s="1024"/>
      <c r="U28" s="1024"/>
      <c r="V28" s="1024"/>
      <c r="W28" s="357"/>
      <c r="X28" s="357"/>
      <c r="Y28" s="357"/>
      <c r="Z28" s="357"/>
      <c r="AA28" s="356"/>
      <c r="AB28" s="356"/>
      <c r="AC28" s="356"/>
    </row>
    <row r="29" spans="1:29" ht="15.75" thickBot="1" x14ac:dyDescent="0.3">
      <c r="A29" s="1285" t="s">
        <v>152</v>
      </c>
      <c r="B29" s="1308"/>
      <c r="C29" s="361">
        <v>9000</v>
      </c>
      <c r="D29" s="624" t="s">
        <v>5</v>
      </c>
      <c r="E29" s="624" t="s">
        <v>5</v>
      </c>
      <c r="F29" s="624" t="s">
        <v>5</v>
      </c>
      <c r="G29" s="624" t="s">
        <v>5</v>
      </c>
      <c r="H29" s="740">
        <f>H8+H17+H20+H23+H26</f>
        <v>35078</v>
      </c>
      <c r="I29" s="740">
        <f t="shared" ref="I29:Q29" si="5">I8+I17+I20+I23+I26</f>
        <v>0</v>
      </c>
      <c r="J29" s="740">
        <f t="shared" si="5"/>
        <v>0</v>
      </c>
      <c r="K29" s="740">
        <f t="shared" si="5"/>
        <v>0</v>
      </c>
      <c r="L29" s="740">
        <f t="shared" si="5"/>
        <v>0</v>
      </c>
      <c r="M29" s="740">
        <f t="shared" si="5"/>
        <v>0</v>
      </c>
      <c r="N29" s="740">
        <f t="shared" si="5"/>
        <v>0</v>
      </c>
      <c r="O29" s="740">
        <f t="shared" si="5"/>
        <v>38242</v>
      </c>
      <c r="P29" s="740">
        <f t="shared" si="5"/>
        <v>0</v>
      </c>
      <c r="Q29" s="740">
        <f t="shared" si="5"/>
        <v>0</v>
      </c>
      <c r="R29" s="357"/>
      <c r="S29" s="1024"/>
      <c r="T29" s="1024"/>
      <c r="U29" s="1024"/>
      <c r="V29" s="1024"/>
      <c r="W29" s="357"/>
      <c r="X29" s="357"/>
      <c r="Y29" s="357"/>
      <c r="Z29" s="357"/>
      <c r="AA29" s="356"/>
      <c r="AB29" s="356"/>
      <c r="AC29" s="356"/>
    </row>
    <row r="30" spans="1:29" ht="11.25" customHeight="1" x14ac:dyDescent="0.25"/>
    <row r="31" spans="1:29" ht="49.7" customHeight="1" x14ac:dyDescent="0.25">
      <c r="A31" s="354" t="s">
        <v>206</v>
      </c>
      <c r="B31" s="1191"/>
      <c r="C31" s="1191"/>
      <c r="D31" s="1191"/>
      <c r="F31" s="242"/>
      <c r="G31" s="355"/>
      <c r="H31" s="353"/>
      <c r="J31" s="1192"/>
      <c r="K31" s="1192"/>
      <c r="L31" s="1192"/>
      <c r="S31" s="1021" t="s">
        <v>238</v>
      </c>
      <c r="T31" s="1021"/>
      <c r="U31" s="1021"/>
      <c r="V31" s="1021"/>
    </row>
    <row r="32" spans="1:29" x14ac:dyDescent="0.25">
      <c r="A32" s="265"/>
      <c r="B32" s="1047" t="s">
        <v>199</v>
      </c>
      <c r="C32" s="1047"/>
      <c r="D32" s="1047"/>
      <c r="E32" s="14"/>
      <c r="F32" s="1101" t="s">
        <v>200</v>
      </c>
      <c r="G32" s="1101"/>
      <c r="H32" s="1101"/>
      <c r="I32" s="14"/>
      <c r="J32" s="1047" t="s">
        <v>201</v>
      </c>
      <c r="K32" s="1047"/>
      <c r="L32" s="1047"/>
      <c r="S32" s="1021"/>
      <c r="T32" s="1021"/>
      <c r="U32" s="1021"/>
      <c r="V32" s="1021"/>
    </row>
    <row r="33" spans="1:29" x14ac:dyDescent="0.25">
      <c r="A33" s="265" t="s">
        <v>202</v>
      </c>
      <c r="B33" s="1178"/>
      <c r="C33" s="1178"/>
      <c r="D33" s="1178"/>
      <c r="E33" s="14"/>
      <c r="F33" s="1179"/>
      <c r="G33" s="1179"/>
      <c r="H33" s="1179"/>
      <c r="I33" s="14"/>
      <c r="J33" s="1179"/>
      <c r="K33" s="1179"/>
      <c r="L33" s="1179"/>
      <c r="S33" s="1021"/>
      <c r="T33" s="1021"/>
      <c r="U33" s="1021"/>
      <c r="V33" s="1021"/>
    </row>
    <row r="34" spans="1:29" x14ac:dyDescent="0.25">
      <c r="A34" s="266"/>
      <c r="B34" s="1047" t="s">
        <v>199</v>
      </c>
      <c r="C34" s="1047"/>
      <c r="D34" s="1047"/>
      <c r="E34" s="14"/>
      <c r="F34" s="1101" t="s">
        <v>203</v>
      </c>
      <c r="G34" s="1101"/>
      <c r="H34" s="1101"/>
      <c r="I34" s="14"/>
      <c r="J34" s="1047" t="s">
        <v>204</v>
      </c>
      <c r="K34" s="1047"/>
      <c r="L34" s="1047"/>
      <c r="S34" s="1021"/>
      <c r="T34" s="1021"/>
      <c r="U34" s="1021"/>
      <c r="V34" s="1021"/>
    </row>
    <row r="35" spans="1:29" x14ac:dyDescent="0.25">
      <c r="A35" s="265" t="s">
        <v>205</v>
      </c>
      <c r="B35" s="234"/>
      <c r="C35" s="230"/>
      <c r="D35" s="230"/>
      <c r="E35" s="235"/>
      <c r="F35" s="236"/>
      <c r="G35" s="230"/>
      <c r="H35" s="236"/>
      <c r="S35" s="1021"/>
      <c r="T35" s="1021"/>
      <c r="U35" s="1021"/>
      <c r="V35" s="1021"/>
    </row>
    <row r="36" spans="1:29" s="652" customFormat="1" ht="15.75" x14ac:dyDescent="0.25">
      <c r="A36" s="649"/>
      <c r="B36" s="649"/>
      <c r="S36" s="1021"/>
      <c r="T36" s="1021"/>
      <c r="U36" s="1021"/>
      <c r="V36" s="1021"/>
    </row>
    <row r="37" spans="1:29" s="651" customFormat="1" ht="12" customHeight="1" x14ac:dyDescent="0.2">
      <c r="A37" s="650" t="s">
        <v>611</v>
      </c>
      <c r="S37" s="1021"/>
      <c r="T37" s="1021"/>
      <c r="U37" s="1021"/>
      <c r="V37" s="1021"/>
    </row>
    <row r="38" spans="1:29" s="651" customFormat="1" ht="12" customHeight="1" x14ac:dyDescent="0.2">
      <c r="A38" s="650" t="s">
        <v>612</v>
      </c>
      <c r="S38" s="1021"/>
      <c r="T38" s="1021"/>
      <c r="U38" s="1021"/>
      <c r="V38" s="1021"/>
    </row>
    <row r="39" spans="1:29" x14ac:dyDescent="0.25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7"/>
      <c r="S39" s="1021"/>
      <c r="T39" s="1021"/>
      <c r="U39" s="1021"/>
      <c r="V39" s="1021"/>
      <c r="W39" s="357"/>
      <c r="X39" s="357"/>
      <c r="Y39" s="357"/>
      <c r="Z39" s="357"/>
      <c r="AA39" s="356"/>
      <c r="AB39" s="356"/>
      <c r="AC39" s="356"/>
    </row>
    <row r="40" spans="1:29" x14ac:dyDescent="0.25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7"/>
      <c r="W40" s="357"/>
      <c r="X40" s="357"/>
      <c r="Y40" s="357"/>
      <c r="Z40" s="357"/>
      <c r="AA40" s="356"/>
      <c r="AB40" s="356"/>
      <c r="AC40" s="356"/>
    </row>
    <row r="41" spans="1:29" x14ac:dyDescent="0.25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7"/>
      <c r="W41" s="357"/>
      <c r="X41" s="357"/>
      <c r="Y41" s="357"/>
      <c r="Z41" s="357"/>
      <c r="AA41" s="356"/>
      <c r="AB41" s="356"/>
      <c r="AC41" s="356"/>
    </row>
    <row r="43" spans="1:29" x14ac:dyDescent="0.25">
      <c r="S43" s="14"/>
      <c r="T43" s="14"/>
      <c r="U43" s="14"/>
      <c r="V43" s="14"/>
    </row>
  </sheetData>
  <sheetProtection insertRows="0" deleteRows="0"/>
  <customSheetViews>
    <customSheetView guid="{BA6529BE-B863-4BA8-8CC0-F00E437619FD}" scale="85" topLeftCell="A4">
      <selection activeCell="I14" sqref="I14"/>
      <pageMargins left="0.7" right="0.7" top="0.75" bottom="0.75" header="0.3" footer="0.3"/>
    </customSheetView>
    <customSheetView guid="{95DD708D-4A5C-408B-8CB3-ECC420750A58}" scale="85" topLeftCell="A4">
      <selection activeCell="I14" sqref="I14"/>
      <pageMargins left="0.7" right="0.7" top="0.75" bottom="0.75" header="0.3" footer="0.3"/>
    </customSheetView>
    <customSheetView guid="{D5E1E135-06FF-4731-AF73-082FBD4542B2}" scale="85">
      <selection activeCell="P10" sqref="P10"/>
      <pageMargins left="0.7" right="0.7" top="0.75" bottom="0.75" header="0.3" footer="0.3"/>
    </customSheetView>
    <customSheetView guid="{5D0CB696-94A5-4D01-93B2-E30B23A894E2}" scale="85" topLeftCell="B1">
      <selection activeCell="Q17" sqref="Q16:W23"/>
      <pageMargins left="0.7" right="0.7" top="0.75" bottom="0.75" header="0.3" footer="0.3"/>
    </customSheetView>
    <customSheetView guid="{E23BC486-85E6-4A44-88C1-79DF561C9EE6}" scale="85" topLeftCell="A4">
      <selection activeCell="I14" sqref="I14"/>
      <pageMargins left="0.7" right="0.7" top="0.75" bottom="0.75" header="0.3" footer="0.3"/>
    </customSheetView>
  </customSheetViews>
  <mergeCells count="52">
    <mergeCell ref="F34:H34"/>
    <mergeCell ref="J34:L34"/>
    <mergeCell ref="B31:D31"/>
    <mergeCell ref="J31:L31"/>
    <mergeCell ref="S31:V39"/>
    <mergeCell ref="B32:D32"/>
    <mergeCell ref="F32:H32"/>
    <mergeCell ref="J32:L32"/>
    <mergeCell ref="B33:D33"/>
    <mergeCell ref="F33:H33"/>
    <mergeCell ref="J33:L33"/>
    <mergeCell ref="B34:D34"/>
    <mergeCell ref="A22:B22"/>
    <mergeCell ref="A23:B23"/>
    <mergeCell ref="S23:V29"/>
    <mergeCell ref="A24:B24"/>
    <mergeCell ref="A25:B25"/>
    <mergeCell ref="A26:B26"/>
    <mergeCell ref="A27:B27"/>
    <mergeCell ref="A28:B28"/>
    <mergeCell ref="A29:B29"/>
    <mergeCell ref="S10:V21"/>
    <mergeCell ref="A17:B17"/>
    <mergeCell ref="A18:B18"/>
    <mergeCell ref="A19:B19"/>
    <mergeCell ref="A20:B20"/>
    <mergeCell ref="A21:B21"/>
    <mergeCell ref="P5:Q5"/>
    <mergeCell ref="A7:B7"/>
    <mergeCell ref="A8:B8"/>
    <mergeCell ref="A9:B9"/>
    <mergeCell ref="A2:B6"/>
    <mergeCell ref="C2:C6"/>
    <mergeCell ref="D2:G2"/>
    <mergeCell ref="H2:Q2"/>
    <mergeCell ref="D3:D6"/>
    <mergeCell ref="S3:V8"/>
    <mergeCell ref="E4:E6"/>
    <mergeCell ref="F4:G4"/>
    <mergeCell ref="I4:K4"/>
    <mergeCell ref="L4:N4"/>
    <mergeCell ref="O4:Q4"/>
    <mergeCell ref="F5:F6"/>
    <mergeCell ref="G5:G6"/>
    <mergeCell ref="I5:I6"/>
    <mergeCell ref="J5:K5"/>
    <mergeCell ref="E3:G3"/>
    <mergeCell ref="H3:H6"/>
    <mergeCell ref="I3:Q3"/>
    <mergeCell ref="L5:L6"/>
    <mergeCell ref="M5:N5"/>
    <mergeCell ref="O5:O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showGridLines="0" topLeftCell="A13" zoomScale="85" zoomScaleNormal="85" zoomScaleSheetLayoutView="100" workbookViewId="0">
      <selection activeCell="U21" sqref="U21"/>
    </sheetView>
  </sheetViews>
  <sheetFormatPr defaultRowHeight="15" x14ac:dyDescent="0.25"/>
  <cols>
    <col min="1" max="1" width="17.28515625" customWidth="1"/>
    <col min="2" max="2" width="5.7109375" customWidth="1"/>
    <col min="3" max="3" width="9" customWidth="1"/>
    <col min="4" max="4" width="11.140625" customWidth="1"/>
    <col min="5" max="5" width="6.7109375" customWidth="1"/>
    <col min="6" max="6" width="5.42578125" customWidth="1"/>
    <col min="7" max="7" width="6.28515625" customWidth="1"/>
    <col min="8" max="8" width="6.140625" bestFit="1" customWidth="1"/>
    <col min="9" max="9" width="6.7109375" customWidth="1"/>
    <col min="10" max="11" width="15.42578125" customWidth="1"/>
    <col min="12" max="12" width="5.28515625" customWidth="1"/>
    <col min="13" max="13" width="13.85546875" customWidth="1"/>
    <col min="14" max="14" width="5" customWidth="1"/>
    <col min="15" max="15" width="9.28515625" customWidth="1"/>
    <col min="16" max="16" width="13.28515625" customWidth="1"/>
    <col min="17" max="17" width="10.85546875" customWidth="1"/>
    <col min="18" max="18" width="8.85546875" customWidth="1"/>
    <col min="19" max="19" width="12" customWidth="1"/>
    <col min="20" max="20" width="5" customWidth="1"/>
    <col min="21" max="21" width="13.42578125" customWidth="1"/>
    <col min="22" max="22" width="10.85546875" customWidth="1"/>
  </cols>
  <sheetData>
    <row r="1" spans="1:27" ht="39" customHeight="1" x14ac:dyDescent="0.25">
      <c r="A1" s="1302" t="s">
        <v>278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O1" s="1302"/>
      <c r="P1" s="1302"/>
      <c r="Q1" s="1302"/>
      <c r="R1" s="1302"/>
      <c r="S1" s="1302"/>
      <c r="T1" s="1302"/>
      <c r="U1" s="1302"/>
      <c r="V1" s="1302"/>
      <c r="X1" s="362"/>
      <c r="Y1" s="362"/>
      <c r="Z1" s="362"/>
      <c r="AA1" s="362"/>
    </row>
    <row r="2" spans="1:27" ht="13.7" customHeight="1" x14ac:dyDescent="0.25">
      <c r="A2" s="396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207"/>
      <c r="O2" s="207"/>
      <c r="P2" s="207"/>
      <c r="Q2" s="207"/>
      <c r="R2" s="207"/>
      <c r="S2" s="13"/>
      <c r="T2" s="13"/>
      <c r="U2" s="13"/>
      <c r="V2" s="13"/>
      <c r="X2" s="288" t="s">
        <v>234</v>
      </c>
      <c r="Y2" s="287"/>
      <c r="Z2" s="287"/>
      <c r="AA2" s="287"/>
    </row>
    <row r="3" spans="1:27" ht="15.75" thickBot="1" x14ac:dyDescent="0.3">
      <c r="A3" s="18"/>
      <c r="B3" s="18"/>
      <c r="C3" s="18"/>
      <c r="D3" s="18"/>
      <c r="E3" s="18"/>
      <c r="F3" s="18"/>
      <c r="G3" s="1104" t="s">
        <v>789</v>
      </c>
      <c r="H3" s="1104"/>
      <c r="I3" s="1104"/>
      <c r="J3" s="1104"/>
      <c r="K3" s="1104"/>
      <c r="L3" s="1104"/>
      <c r="M3" s="1104"/>
      <c r="N3" s="1104"/>
      <c r="O3" s="1104"/>
      <c r="P3" s="18"/>
      <c r="Q3" s="207"/>
      <c r="R3" s="207"/>
      <c r="S3" s="13"/>
      <c r="T3" s="18"/>
      <c r="U3" s="1316" t="s">
        <v>27</v>
      </c>
      <c r="V3" s="1317"/>
      <c r="X3" s="1027" t="s">
        <v>235</v>
      </c>
      <c r="Y3" s="1027"/>
      <c r="Z3" s="1027"/>
      <c r="AA3" s="1027"/>
    </row>
    <row r="4" spans="1:27" x14ac:dyDescent="0.25">
      <c r="A4" s="18"/>
      <c r="B4" s="18"/>
      <c r="C4" s="18"/>
      <c r="D4" s="18"/>
      <c r="E4" s="1303"/>
      <c r="F4" s="1303"/>
      <c r="G4" s="1303"/>
      <c r="H4" s="1303"/>
      <c r="I4" s="410"/>
      <c r="J4" s="18"/>
      <c r="K4" s="18"/>
      <c r="L4" s="428"/>
      <c r="M4" s="429"/>
      <c r="N4" s="207"/>
      <c r="O4" s="207"/>
      <c r="P4" s="207"/>
      <c r="Q4" s="207"/>
      <c r="R4" s="207"/>
      <c r="S4" s="13"/>
      <c r="T4" s="409" t="s">
        <v>9</v>
      </c>
      <c r="U4" s="1325"/>
      <c r="V4" s="1326"/>
      <c r="X4" s="1027"/>
      <c r="Y4" s="1027"/>
      <c r="Z4" s="1027"/>
      <c r="AA4" s="1027"/>
    </row>
    <row r="5" spans="1:27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428"/>
      <c r="M5" s="430"/>
      <c r="N5" s="207"/>
      <c r="O5" s="207"/>
      <c r="P5" s="207"/>
      <c r="Q5" s="207"/>
      <c r="R5" s="207"/>
      <c r="S5" s="13"/>
      <c r="T5" s="409" t="s">
        <v>26</v>
      </c>
      <c r="U5" s="1327"/>
      <c r="V5" s="1328"/>
      <c r="X5" s="1027"/>
      <c r="Y5" s="1027"/>
      <c r="Z5" s="1027"/>
      <c r="AA5" s="1027"/>
    </row>
    <row r="6" spans="1:27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428"/>
      <c r="M6" s="430"/>
      <c r="N6" s="207"/>
      <c r="O6" s="207"/>
      <c r="P6" s="207"/>
      <c r="Q6" s="207"/>
      <c r="R6" s="207"/>
      <c r="S6" s="13"/>
      <c r="T6" s="409" t="s">
        <v>10</v>
      </c>
      <c r="U6" s="1329"/>
      <c r="V6" s="1330"/>
      <c r="X6" s="1027"/>
      <c r="Y6" s="1027"/>
      <c r="Z6" s="1027"/>
      <c r="AA6" s="1027"/>
    </row>
    <row r="7" spans="1:27" ht="11.25" customHeight="1" x14ac:dyDescent="0.25">
      <c r="A7" s="1096" t="s">
        <v>23</v>
      </c>
      <c r="B7" s="1096"/>
      <c r="C7" s="1096"/>
      <c r="D7" s="1045" t="s">
        <v>700</v>
      </c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390"/>
      <c r="R7" s="390"/>
      <c r="S7" s="13"/>
      <c r="T7" s="409" t="s">
        <v>16</v>
      </c>
      <c r="U7" s="1322">
        <v>183701001</v>
      </c>
      <c r="V7" s="1323"/>
      <c r="X7" s="1027"/>
      <c r="Y7" s="1027"/>
      <c r="Z7" s="1027"/>
      <c r="AA7" s="1027"/>
    </row>
    <row r="8" spans="1:27" ht="15" customHeight="1" x14ac:dyDescent="0.25">
      <c r="A8" s="1105" t="s">
        <v>24</v>
      </c>
      <c r="B8" s="1105"/>
      <c r="C8" s="1105"/>
      <c r="D8" s="1222" t="s">
        <v>742</v>
      </c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390"/>
      <c r="R8" s="390"/>
      <c r="S8" s="13"/>
      <c r="T8" s="409" t="s">
        <v>153</v>
      </c>
      <c r="U8" s="1318"/>
      <c r="V8" s="1319"/>
      <c r="X8" s="1027"/>
      <c r="Y8" s="1027"/>
      <c r="Z8" s="1027"/>
      <c r="AA8" s="1027"/>
    </row>
    <row r="9" spans="1:27" x14ac:dyDescent="0.25">
      <c r="A9" s="1105"/>
      <c r="B9" s="1105"/>
      <c r="C9" s="110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390"/>
      <c r="R9" s="390"/>
      <c r="S9" s="13"/>
      <c r="T9" s="409"/>
      <c r="U9" s="1320"/>
      <c r="V9" s="1321"/>
      <c r="X9" s="287"/>
      <c r="Y9" s="287"/>
      <c r="Z9" s="287"/>
      <c r="AA9" s="287"/>
    </row>
    <row r="10" spans="1:27" x14ac:dyDescent="0.25">
      <c r="A10" s="1096" t="s">
        <v>25</v>
      </c>
      <c r="B10" s="1096"/>
      <c r="C10" s="1096"/>
      <c r="D10" s="1324" t="s">
        <v>744</v>
      </c>
      <c r="E10" s="1324"/>
      <c r="F10" s="1324"/>
      <c r="G10" s="1324"/>
      <c r="H10" s="392"/>
      <c r="I10" s="392"/>
      <c r="J10" s="392"/>
      <c r="K10" s="392"/>
      <c r="L10" s="431"/>
      <c r="M10" s="432"/>
      <c r="N10" s="296"/>
      <c r="O10" s="296"/>
      <c r="P10" s="296"/>
      <c r="Q10" s="390"/>
      <c r="R10" s="390"/>
      <c r="S10" s="13"/>
      <c r="T10" s="409" t="s">
        <v>11</v>
      </c>
      <c r="U10" s="1322"/>
      <c r="V10" s="1323"/>
      <c r="X10" s="1029" t="s">
        <v>236</v>
      </c>
      <c r="Y10" s="1029"/>
      <c r="Z10" s="1029"/>
      <c r="AA10" s="1029"/>
    </row>
    <row r="11" spans="1:27" ht="15.75" thickBot="1" x14ac:dyDescent="0.3">
      <c r="A11" s="1096" t="s">
        <v>12</v>
      </c>
      <c r="B11" s="1096"/>
      <c r="C11" s="1096"/>
      <c r="D11" s="18"/>
      <c r="E11" s="18"/>
      <c r="F11" s="18"/>
      <c r="G11" s="18"/>
      <c r="H11" s="18"/>
      <c r="I11" s="18"/>
      <c r="J11" s="18"/>
      <c r="K11" s="389"/>
      <c r="L11" s="433"/>
      <c r="M11" s="434"/>
      <c r="N11" s="207"/>
      <c r="O11" s="207"/>
      <c r="P11" s="207"/>
      <c r="Q11" s="207"/>
      <c r="R11" s="207"/>
      <c r="S11" s="13"/>
      <c r="T11" s="389"/>
      <c r="U11" s="1314"/>
      <c r="V11" s="1315"/>
      <c r="X11" s="1029"/>
      <c r="Y11" s="1029"/>
      <c r="Z11" s="1029"/>
      <c r="AA11" s="1029"/>
    </row>
    <row r="12" spans="1:27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91"/>
      <c r="M12" s="391"/>
      <c r="N12" s="207"/>
      <c r="O12" s="207"/>
      <c r="P12" s="207"/>
      <c r="Q12" s="207"/>
      <c r="R12" s="207"/>
      <c r="S12" s="13"/>
      <c r="T12" s="13"/>
      <c r="U12" s="13"/>
      <c r="V12" s="13"/>
      <c r="X12" s="1029"/>
      <c r="Y12" s="1029"/>
      <c r="Z12" s="1029"/>
      <c r="AA12" s="1029"/>
    </row>
    <row r="13" spans="1:27" ht="39" customHeight="1" x14ac:dyDescent="0.25">
      <c r="A13" s="1067" t="s">
        <v>45</v>
      </c>
      <c r="B13" s="1072" t="s">
        <v>264</v>
      </c>
      <c r="C13" s="1066" t="s">
        <v>262</v>
      </c>
      <c r="D13" s="1072" t="s">
        <v>279</v>
      </c>
      <c r="E13" s="1075" t="s">
        <v>280</v>
      </c>
      <c r="F13" s="1065"/>
      <c r="G13" s="1072" t="s">
        <v>2</v>
      </c>
      <c r="H13" s="1066" t="s">
        <v>109</v>
      </c>
      <c r="I13" s="1075" t="s">
        <v>259</v>
      </c>
      <c r="J13" s="1076"/>
      <c r="K13" s="1076"/>
      <c r="L13" s="1065"/>
      <c r="M13" s="1077" t="s">
        <v>281</v>
      </c>
      <c r="N13" s="1075" t="s">
        <v>282</v>
      </c>
      <c r="O13" s="1076"/>
      <c r="P13" s="1076"/>
      <c r="Q13" s="1076"/>
      <c r="R13" s="402"/>
      <c r="S13" s="1075" t="s">
        <v>283</v>
      </c>
      <c r="T13" s="1067"/>
      <c r="U13" s="1067"/>
      <c r="V13" s="1067"/>
      <c r="X13" s="1029"/>
      <c r="Y13" s="1029"/>
      <c r="Z13" s="1029"/>
      <c r="AA13" s="1029"/>
    </row>
    <row r="14" spans="1:27" x14ac:dyDescent="0.25">
      <c r="A14" s="1082"/>
      <c r="B14" s="1073"/>
      <c r="C14" s="1066"/>
      <c r="D14" s="1073"/>
      <c r="E14" s="1077" t="s">
        <v>284</v>
      </c>
      <c r="F14" s="1072" t="s">
        <v>257</v>
      </c>
      <c r="G14" s="1073"/>
      <c r="H14" s="1066"/>
      <c r="I14" s="1077" t="s">
        <v>1</v>
      </c>
      <c r="J14" s="1075" t="s">
        <v>79</v>
      </c>
      <c r="K14" s="1076"/>
      <c r="L14" s="1065"/>
      <c r="M14" s="1078"/>
      <c r="N14" s="1077" t="s">
        <v>1</v>
      </c>
      <c r="O14" s="1075" t="s">
        <v>79</v>
      </c>
      <c r="P14" s="1076"/>
      <c r="Q14" s="1076"/>
      <c r="R14" s="1065"/>
      <c r="S14" s="404"/>
      <c r="T14" s="1075" t="s">
        <v>79</v>
      </c>
      <c r="U14" s="1076"/>
      <c r="V14" s="1076"/>
      <c r="X14" s="1029"/>
      <c r="Y14" s="1029"/>
      <c r="Z14" s="1029"/>
      <c r="AA14" s="1029"/>
    </row>
    <row r="15" spans="1:27" ht="26.25" customHeight="1" x14ac:dyDescent="0.25">
      <c r="A15" s="1082"/>
      <c r="B15" s="1073"/>
      <c r="C15" s="1066"/>
      <c r="D15" s="1073"/>
      <c r="E15" s="1078"/>
      <c r="F15" s="1073"/>
      <c r="G15" s="1073"/>
      <c r="H15" s="1066"/>
      <c r="I15" s="1078"/>
      <c r="J15" s="1071" t="s">
        <v>256</v>
      </c>
      <c r="K15" s="1071"/>
      <c r="L15" s="1066" t="s">
        <v>255</v>
      </c>
      <c r="M15" s="1078"/>
      <c r="N15" s="1078"/>
      <c r="O15" s="1077" t="s">
        <v>285</v>
      </c>
      <c r="P15" s="1067"/>
      <c r="Q15" s="1068"/>
      <c r="R15" s="1072" t="s">
        <v>286</v>
      </c>
      <c r="S15" s="1078" t="s">
        <v>1</v>
      </c>
      <c r="T15" s="1066" t="s">
        <v>287</v>
      </c>
      <c r="U15" s="1066"/>
      <c r="V15" s="1075" t="s">
        <v>288</v>
      </c>
      <c r="X15" s="1029"/>
      <c r="Y15" s="1029"/>
      <c r="Z15" s="1029"/>
      <c r="AA15" s="1029"/>
    </row>
    <row r="16" spans="1:27" ht="54.75" customHeight="1" x14ac:dyDescent="0.25">
      <c r="A16" s="1084"/>
      <c r="B16" s="1074"/>
      <c r="C16" s="1066"/>
      <c r="D16" s="1074"/>
      <c r="E16" s="1079"/>
      <c r="F16" s="1074"/>
      <c r="G16" s="1074"/>
      <c r="H16" s="1311"/>
      <c r="I16" s="1079"/>
      <c r="J16" s="397" t="s">
        <v>289</v>
      </c>
      <c r="K16" s="397" t="s">
        <v>250</v>
      </c>
      <c r="L16" s="1066"/>
      <c r="M16" s="1312"/>
      <c r="N16" s="1079"/>
      <c r="O16" s="397" t="s">
        <v>254</v>
      </c>
      <c r="P16" s="397" t="s">
        <v>253</v>
      </c>
      <c r="Q16" s="401" t="s">
        <v>290</v>
      </c>
      <c r="R16" s="1074"/>
      <c r="S16" s="1313"/>
      <c r="T16" s="435" t="s">
        <v>1</v>
      </c>
      <c r="U16" s="397" t="s">
        <v>291</v>
      </c>
      <c r="V16" s="1075"/>
      <c r="X16" s="287"/>
      <c r="Y16" s="287"/>
      <c r="Z16" s="287"/>
      <c r="AA16" s="287"/>
    </row>
    <row r="17" spans="1:27" s="14" customFormat="1" ht="13.5" thickBot="1" x14ac:dyDescent="0.25">
      <c r="A17" s="402">
        <v>1</v>
      </c>
      <c r="B17" s="397">
        <v>2</v>
      </c>
      <c r="C17" s="400">
        <v>3</v>
      </c>
      <c r="D17" s="398">
        <v>4</v>
      </c>
      <c r="E17" s="397">
        <v>5</v>
      </c>
      <c r="F17" s="400">
        <v>6</v>
      </c>
      <c r="G17" s="398">
        <v>7</v>
      </c>
      <c r="H17" s="398">
        <v>8</v>
      </c>
      <c r="I17" s="398">
        <v>9</v>
      </c>
      <c r="J17" s="400">
        <v>10</v>
      </c>
      <c r="K17" s="400">
        <v>11</v>
      </c>
      <c r="L17" s="403">
        <v>12</v>
      </c>
      <c r="M17" s="403">
        <v>13</v>
      </c>
      <c r="N17" s="400">
        <v>14</v>
      </c>
      <c r="O17" s="400">
        <v>15</v>
      </c>
      <c r="P17" s="400">
        <v>16</v>
      </c>
      <c r="Q17" s="400">
        <v>17</v>
      </c>
      <c r="R17" s="400">
        <v>18</v>
      </c>
      <c r="S17" s="400">
        <v>19</v>
      </c>
      <c r="T17" s="400">
        <v>20</v>
      </c>
      <c r="U17" s="400">
        <v>21</v>
      </c>
      <c r="V17" s="996">
        <v>22</v>
      </c>
      <c r="X17" s="1024" t="s">
        <v>237</v>
      </c>
      <c r="Y17" s="1024"/>
      <c r="Z17" s="1024"/>
      <c r="AA17" s="1024"/>
    </row>
    <row r="18" spans="1:27" ht="56.25" x14ac:dyDescent="0.25">
      <c r="A18" s="947" t="s">
        <v>790</v>
      </c>
      <c r="B18" s="948" t="s">
        <v>765</v>
      </c>
      <c r="C18" s="949">
        <v>94504000</v>
      </c>
      <c r="D18" s="950" t="s">
        <v>792</v>
      </c>
      <c r="E18" s="925"/>
      <c r="F18" s="951" t="s">
        <v>751</v>
      </c>
      <c r="G18" s="436" t="s">
        <v>292</v>
      </c>
      <c r="H18" s="381">
        <f>I18+N18</f>
        <v>24430</v>
      </c>
      <c r="I18" s="720">
        <f>J18+K18+L18</f>
        <v>24430</v>
      </c>
      <c r="J18" s="957">
        <v>24430</v>
      </c>
      <c r="K18" s="957"/>
      <c r="L18" s="958"/>
      <c r="M18" s="958"/>
      <c r="N18" s="720">
        <f>O18+P18+Q18+R18</f>
        <v>0</v>
      </c>
      <c r="O18" s="957"/>
      <c r="P18" s="957"/>
      <c r="Q18" s="957"/>
      <c r="R18" s="957"/>
      <c r="S18" s="720">
        <f>T18+V18</f>
        <v>66456</v>
      </c>
      <c r="T18" s="957"/>
      <c r="U18" s="959"/>
      <c r="V18" s="1010">
        <v>66456</v>
      </c>
      <c r="X18" s="1024"/>
      <c r="Y18" s="1024"/>
      <c r="Z18" s="1024"/>
      <c r="AA18" s="1024"/>
    </row>
    <row r="19" spans="1:27" ht="45" x14ac:dyDescent="0.25">
      <c r="A19" s="947" t="s">
        <v>791</v>
      </c>
      <c r="B19" s="948" t="s">
        <v>766</v>
      </c>
      <c r="C19" s="1002">
        <v>94504000</v>
      </c>
      <c r="D19" s="950" t="s">
        <v>793</v>
      </c>
      <c r="E19" s="1009"/>
      <c r="F19" s="1008" t="s">
        <v>751</v>
      </c>
      <c r="G19" s="1003" t="s">
        <v>293</v>
      </c>
      <c r="H19" s="381" t="s">
        <v>794</v>
      </c>
      <c r="I19" s="720">
        <v>3513</v>
      </c>
      <c r="J19" s="1004">
        <v>3513</v>
      </c>
      <c r="K19" s="1004"/>
      <c r="L19" s="1005"/>
      <c r="M19" s="1005"/>
      <c r="N19" s="1006"/>
      <c r="O19" s="1005"/>
      <c r="P19" s="1005"/>
      <c r="Q19" s="1005"/>
      <c r="R19" s="1005"/>
      <c r="S19" s="1006">
        <v>9976</v>
      </c>
      <c r="T19" s="1004"/>
      <c r="U19" s="1007"/>
      <c r="V19" s="1010">
        <v>9976</v>
      </c>
      <c r="X19" s="1024"/>
      <c r="Y19" s="1024"/>
      <c r="Z19" s="1024"/>
      <c r="AA19" s="1024"/>
    </row>
    <row r="20" spans="1:27" x14ac:dyDescent="0.25">
      <c r="A20" s="952"/>
      <c r="B20" s="917"/>
      <c r="C20" s="918"/>
      <c r="D20" s="919"/>
      <c r="E20" s="914"/>
      <c r="F20" s="953"/>
      <c r="G20" s="437"/>
      <c r="H20" s="707"/>
      <c r="I20" s="707"/>
      <c r="J20" s="438"/>
      <c r="K20" s="438"/>
      <c r="L20" s="373"/>
      <c r="M20" s="373"/>
      <c r="N20" s="373"/>
      <c r="O20" s="373"/>
      <c r="P20" s="373"/>
      <c r="Q20" s="373"/>
      <c r="R20" s="373"/>
      <c r="S20" s="373"/>
      <c r="T20" s="438"/>
      <c r="U20" s="439"/>
      <c r="V20" s="440"/>
      <c r="X20" s="1024"/>
      <c r="Y20" s="1024"/>
      <c r="Z20" s="1024"/>
      <c r="AA20" s="1024"/>
    </row>
    <row r="21" spans="1:27" ht="15.75" thickBot="1" x14ac:dyDescent="0.3">
      <c r="A21" s="952"/>
      <c r="B21" s="917"/>
      <c r="C21" s="954"/>
      <c r="D21" s="955"/>
      <c r="E21" s="914"/>
      <c r="F21" s="956"/>
      <c r="G21" s="437"/>
      <c r="H21" s="707"/>
      <c r="I21" s="707"/>
      <c r="J21" s="438"/>
      <c r="K21" s="438"/>
      <c r="L21" s="373"/>
      <c r="M21" s="373"/>
      <c r="N21" s="373"/>
      <c r="O21" s="373"/>
      <c r="P21" s="373"/>
      <c r="Q21" s="373"/>
      <c r="R21" s="373"/>
      <c r="S21" s="373"/>
      <c r="T21" s="438"/>
      <c r="U21" s="439"/>
      <c r="V21" s="440"/>
      <c r="X21" s="1024"/>
      <c r="Y21" s="1024"/>
      <c r="Z21" s="1024"/>
      <c r="AA21" s="1024"/>
    </row>
    <row r="22" spans="1:27" ht="52.9" customHeight="1" thickBot="1" x14ac:dyDescent="0.3">
      <c r="A22" s="1064" t="s">
        <v>152</v>
      </c>
      <c r="B22" s="1064"/>
      <c r="C22" s="1310"/>
      <c r="D22" s="1310"/>
      <c r="E22" s="1064"/>
      <c r="F22" s="1310"/>
      <c r="G22" s="442">
        <v>9000</v>
      </c>
      <c r="H22" s="381">
        <f t="shared" ref="H22" si="0">I22+N22</f>
        <v>27943</v>
      </c>
      <c r="I22" s="720">
        <f t="shared" ref="I22" si="1">J22+K22+L22</f>
        <v>27943</v>
      </c>
      <c r="J22" s="743">
        <v>27943</v>
      </c>
      <c r="K22" s="743">
        <f t="shared" ref="K22:U22" si="2">SUM(K20:K21)</f>
        <v>0</v>
      </c>
      <c r="L22" s="743">
        <f t="shared" si="2"/>
        <v>0</v>
      </c>
      <c r="M22" s="743">
        <f t="shared" si="2"/>
        <v>0</v>
      </c>
      <c r="N22" s="720">
        <f t="shared" ref="N22" si="3">O22+P22+Q22+R22</f>
        <v>0</v>
      </c>
      <c r="O22" s="743">
        <f t="shared" si="2"/>
        <v>0</v>
      </c>
      <c r="P22" s="743">
        <f t="shared" si="2"/>
        <v>0</v>
      </c>
      <c r="Q22" s="743">
        <f t="shared" si="2"/>
        <v>0</v>
      </c>
      <c r="R22" s="743">
        <f t="shared" si="2"/>
        <v>0</v>
      </c>
      <c r="S22" s="720">
        <f t="shared" ref="S22" si="4">T22+V22</f>
        <v>76432</v>
      </c>
      <c r="T22" s="743">
        <f t="shared" si="2"/>
        <v>0</v>
      </c>
      <c r="U22" s="743">
        <f t="shared" si="2"/>
        <v>0</v>
      </c>
      <c r="V22" s="743">
        <f>SUM(V18:V21)</f>
        <v>76432</v>
      </c>
      <c r="X22" s="1024"/>
      <c r="Y22" s="1024"/>
      <c r="Z22" s="1024"/>
      <c r="AA22" s="1024"/>
    </row>
    <row r="23" spans="1:27" ht="6.75" customHeight="1" x14ac:dyDescent="0.25">
      <c r="A23" s="443"/>
      <c r="B23" s="444"/>
      <c r="C23" s="444"/>
      <c r="D23" s="444"/>
      <c r="E23" s="444"/>
      <c r="F23" s="444"/>
      <c r="G23" s="444"/>
      <c r="H23" s="357"/>
      <c r="I23" s="357"/>
      <c r="J23" s="357"/>
      <c r="K23" s="357"/>
      <c r="L23" s="357"/>
      <c r="M23" s="357"/>
      <c r="X23" s="1024"/>
      <c r="Y23" s="1024"/>
      <c r="Z23" s="1024"/>
      <c r="AA23" s="1024"/>
    </row>
    <row r="24" spans="1:27" ht="39" x14ac:dyDescent="0.25">
      <c r="A24" s="407" t="s">
        <v>209</v>
      </c>
      <c r="B24" s="1191"/>
      <c r="C24" s="1191"/>
      <c r="E24" s="242"/>
      <c r="F24" s="408"/>
      <c r="G24" s="405"/>
      <c r="I24" s="1192"/>
      <c r="J24" s="1192"/>
      <c r="K24" s="1192"/>
      <c r="X24" s="1024"/>
      <c r="Y24" s="1024"/>
      <c r="Z24" s="1024"/>
      <c r="AA24" s="1024"/>
    </row>
    <row r="25" spans="1:27" ht="15" customHeight="1" x14ac:dyDescent="0.25">
      <c r="A25" s="265"/>
      <c r="B25" s="1047" t="s">
        <v>199</v>
      </c>
      <c r="C25" s="1047"/>
      <c r="D25" s="14"/>
      <c r="E25" s="1101" t="s">
        <v>200</v>
      </c>
      <c r="F25" s="1101"/>
      <c r="G25" s="1101"/>
      <c r="H25" s="14"/>
      <c r="I25" s="1047" t="s">
        <v>201</v>
      </c>
      <c r="J25" s="1047"/>
      <c r="K25" s="1047"/>
    </row>
    <row r="26" spans="1:27" x14ac:dyDescent="0.25">
      <c r="A26" s="265" t="s">
        <v>202</v>
      </c>
      <c r="B26" s="1178"/>
      <c r="C26" s="1178"/>
      <c r="D26" s="14"/>
      <c r="E26" s="1179"/>
      <c r="F26" s="1179"/>
      <c r="G26" s="1179"/>
      <c r="H26" s="14"/>
      <c r="I26" s="1179"/>
      <c r="J26" s="1179"/>
      <c r="K26" s="1179"/>
      <c r="X26" s="1021" t="s">
        <v>238</v>
      </c>
      <c r="Y26" s="1021"/>
      <c r="Z26" s="1021"/>
      <c r="AA26" s="1021"/>
    </row>
    <row r="27" spans="1:27" ht="15" customHeight="1" x14ac:dyDescent="0.25">
      <c r="A27" s="266"/>
      <c r="B27" s="1047" t="s">
        <v>199</v>
      </c>
      <c r="C27" s="1047"/>
      <c r="D27" s="14"/>
      <c r="E27" s="1101" t="s">
        <v>203</v>
      </c>
      <c r="F27" s="1101"/>
      <c r="G27" s="1101"/>
      <c r="H27" s="14"/>
      <c r="I27" s="1047" t="s">
        <v>204</v>
      </c>
      <c r="J27" s="1047"/>
      <c r="K27" s="1047"/>
      <c r="X27" s="1021"/>
      <c r="Y27" s="1021"/>
      <c r="Z27" s="1021"/>
      <c r="AA27" s="1021"/>
    </row>
    <row r="28" spans="1:27" x14ac:dyDescent="0.25">
      <c r="A28" s="1309" t="s">
        <v>205</v>
      </c>
      <c r="B28" s="1309"/>
      <c r="C28" s="230"/>
      <c r="D28" s="235"/>
      <c r="E28" s="236"/>
      <c r="F28" s="230"/>
      <c r="G28" s="236"/>
      <c r="X28" s="1021"/>
      <c r="Y28" s="1021"/>
      <c r="Z28" s="1021"/>
      <c r="AA28" s="1021"/>
    </row>
    <row r="29" spans="1:27" x14ac:dyDescent="0.25">
      <c r="X29" s="1021"/>
      <c r="Y29" s="1021"/>
      <c r="Z29" s="1021"/>
      <c r="AA29" s="1021"/>
    </row>
    <row r="30" spans="1:27" x14ac:dyDescent="0.25">
      <c r="X30" s="1021"/>
      <c r="Y30" s="1021"/>
      <c r="Z30" s="1021"/>
      <c r="AA30" s="1021"/>
    </row>
    <row r="31" spans="1:27" x14ac:dyDescent="0.25">
      <c r="X31" s="1021"/>
      <c r="Y31" s="1021"/>
      <c r="Z31" s="1021"/>
      <c r="AA31" s="1021"/>
    </row>
    <row r="35" spans="24:27" x14ac:dyDescent="0.25">
      <c r="X35" s="14"/>
      <c r="Y35" s="14"/>
      <c r="Z35" s="14"/>
      <c r="AA35" s="14"/>
    </row>
  </sheetData>
  <customSheetViews>
    <customSheetView guid="{BA6529BE-B863-4BA8-8CC0-F00E437619FD}" scale="85" showGridLines="0" fitToPage="1" topLeftCell="A13">
      <selection activeCell="U21" sqref="U21"/>
      <pageMargins left="0.70866141732283472" right="0.39370078740157483" top="0.59055118110236227" bottom="0.39370078740157483" header="0.15748031496062992" footer="0"/>
      <pageSetup paperSize="9" scale="63" firstPageNumber="11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 topLeftCell="A13">
      <selection activeCell="U21" sqref="U21"/>
      <pageMargins left="0.70866141732283472" right="0.39370078740157483" top="0.59055118110236227" bottom="0.39370078740157483" header="0.15748031496062992" footer="0"/>
      <pageSetup paperSize="9" scale="63" firstPageNumber="11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 topLeftCell="A9">
      <selection activeCell="A21" sqref="A21:F21"/>
      <pageMargins left="0.70866141732283472" right="0.39370078740157483" top="0.59055118110236227" bottom="0.39370078740157483" header="0.15748031496062992" footer="0"/>
      <pageSetup paperSize="9" scale="63" firstPageNumber="11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A9">
      <selection activeCell="F18" sqref="F18"/>
      <pageMargins left="0.70866141732283472" right="0.39370078740157483" top="0.59055118110236227" bottom="0.39370078740157483" header="0.15748031496062992" footer="0"/>
      <pageSetup paperSize="9" scale="69" firstPageNumber="11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 topLeftCell="A13">
      <selection activeCell="U21" sqref="U21"/>
      <pageMargins left="0.70866141732283472" right="0.39370078740157483" top="0.59055118110236227" bottom="0.39370078740157483" header="0.15748031496062992" footer="0"/>
      <pageSetup paperSize="9" scale="63" firstPageNumber="11" fitToHeight="0" orientation="landscape" useFirstPageNumber="1" r:id="rId5"/>
      <headerFooter>
        <oddHeader>&amp;C&amp;"Times New Roman,обычный"&amp;P</oddHeader>
      </headerFooter>
    </customSheetView>
  </customSheetViews>
  <mergeCells count="60">
    <mergeCell ref="D10:G10"/>
    <mergeCell ref="D7:P7"/>
    <mergeCell ref="D8:P9"/>
    <mergeCell ref="X3:AA8"/>
    <mergeCell ref="E4:H4"/>
    <mergeCell ref="U4:V4"/>
    <mergeCell ref="U5:V5"/>
    <mergeCell ref="U6:V6"/>
    <mergeCell ref="U7:V7"/>
    <mergeCell ref="A11:C11"/>
    <mergeCell ref="U11:V11"/>
    <mergeCell ref="A13:A16"/>
    <mergeCell ref="B13:B16"/>
    <mergeCell ref="A1:V1"/>
    <mergeCell ref="G3:O3"/>
    <mergeCell ref="U3:V3"/>
    <mergeCell ref="A7:C7"/>
    <mergeCell ref="A8:C9"/>
    <mergeCell ref="U8:V9"/>
    <mergeCell ref="A10:C10"/>
    <mergeCell ref="U10:V10"/>
    <mergeCell ref="C13:C16"/>
    <mergeCell ref="D13:D16"/>
    <mergeCell ref="E13:F13"/>
    <mergeCell ref="E14:E16"/>
    <mergeCell ref="X17:AA24"/>
    <mergeCell ref="M13:M16"/>
    <mergeCell ref="N13:Q13"/>
    <mergeCell ref="S13:V13"/>
    <mergeCell ref="O14:R14"/>
    <mergeCell ref="T14:V14"/>
    <mergeCell ref="X10:AA15"/>
    <mergeCell ref="O15:Q15"/>
    <mergeCell ref="R15:R16"/>
    <mergeCell ref="S15:S16"/>
    <mergeCell ref="T15:U15"/>
    <mergeCell ref="V15:V16"/>
    <mergeCell ref="F14:F16"/>
    <mergeCell ref="I14:I16"/>
    <mergeCell ref="J14:L14"/>
    <mergeCell ref="N14:N16"/>
    <mergeCell ref="J15:K15"/>
    <mergeCell ref="L15:L16"/>
    <mergeCell ref="G13:G16"/>
    <mergeCell ref="H13:H16"/>
    <mergeCell ref="I13:L13"/>
    <mergeCell ref="A22:F22"/>
    <mergeCell ref="B24:C24"/>
    <mergeCell ref="I24:K24"/>
    <mergeCell ref="B25:C25"/>
    <mergeCell ref="E25:G25"/>
    <mergeCell ref="I25:K25"/>
    <mergeCell ref="B26:C26"/>
    <mergeCell ref="E26:G26"/>
    <mergeCell ref="I26:K26"/>
    <mergeCell ref="X26:AA31"/>
    <mergeCell ref="B27:C27"/>
    <mergeCell ref="E27:G27"/>
    <mergeCell ref="I27:K27"/>
    <mergeCell ref="A28:B28"/>
  </mergeCells>
  <pageMargins left="0.70866141732283472" right="0.39370078740157483" top="0.59055118110236227" bottom="0.39370078740157483" header="0.15748031496062992" footer="0"/>
  <pageSetup paperSize="9" scale="63" firstPageNumber="11" fitToHeight="0" orientation="landscape" useFirstPageNumber="1" r:id="rId6"/>
  <headerFooter>
    <oddHeader>&amp;C&amp;"Times New Roman,обычный"&amp;P</oddHeader>
  </headerFooter>
  <legacy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D7</xm:sqref>
        </x14:dataValidation>
        <x14:dataValidation type="list" allowBlank="1" showInputMessage="1" showErrorMessage="1">
          <x14:formula1>
            <xm:f>Список!$I$1:$I$3</xm:f>
          </x14:formula1>
          <xm:sqref>D8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topLeftCell="A10" zoomScale="85" zoomScaleNormal="85" zoomScalePageLayoutView="80" workbookViewId="0">
      <selection activeCell="M12" sqref="M12:N12"/>
    </sheetView>
  </sheetViews>
  <sheetFormatPr defaultRowHeight="15" x14ac:dyDescent="0.25"/>
  <cols>
    <col min="1" max="1" width="25.28515625" customWidth="1"/>
    <col min="2" max="2" width="6.7109375" customWidth="1"/>
    <col min="3" max="3" width="6.28515625" customWidth="1"/>
    <col min="4" max="4" width="12.42578125" customWidth="1"/>
    <col min="5" max="5" width="6" customWidth="1"/>
    <col min="6" max="6" width="7" customWidth="1"/>
    <col min="7" max="7" width="11.5703125" customWidth="1"/>
    <col min="8" max="8" width="13" customWidth="1"/>
    <col min="9" max="9" width="5" customWidth="1"/>
    <col min="10" max="10" width="8.28515625" customWidth="1"/>
    <col min="11" max="11" width="12.5703125" customWidth="1"/>
    <col min="12" max="12" width="9.42578125" customWidth="1"/>
    <col min="13" max="13" width="16.28515625" customWidth="1"/>
    <col min="14" max="14" width="25.28515625" customWidth="1"/>
    <col min="15" max="15" width="16.28515625" customWidth="1"/>
    <col min="16" max="16" width="14.140625" customWidth="1"/>
    <col min="17" max="17" width="13.42578125" customWidth="1"/>
    <col min="18" max="18" width="15.28515625" customWidth="1"/>
  </cols>
  <sheetData>
    <row r="1" spans="1:23" ht="32.25" customHeight="1" x14ac:dyDescent="0.25">
      <c r="A1" s="1090" t="s">
        <v>294</v>
      </c>
      <c r="B1" s="1091"/>
      <c r="C1" s="1091"/>
      <c r="D1" s="1091"/>
      <c r="E1" s="1091"/>
      <c r="F1" s="109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331"/>
      <c r="T1" s="362"/>
      <c r="U1" s="362"/>
      <c r="V1" s="362"/>
      <c r="W1" s="362"/>
    </row>
    <row r="2" spans="1:23" ht="12" customHeight="1" x14ac:dyDescent="0.25">
      <c r="A2" s="417"/>
      <c r="B2" s="417"/>
      <c r="C2" s="417"/>
      <c r="D2" s="417"/>
      <c r="E2" s="417"/>
      <c r="F2" s="41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T2" s="288" t="s">
        <v>234</v>
      </c>
      <c r="U2" s="287"/>
      <c r="V2" s="287"/>
      <c r="W2" s="287"/>
    </row>
    <row r="3" spans="1:23" ht="15.75" thickBot="1" x14ac:dyDescent="0.3">
      <c r="A3" s="417"/>
      <c r="B3" s="446"/>
      <c r="C3" s="446"/>
      <c r="D3" s="446"/>
      <c r="E3" s="446"/>
      <c r="F3" s="1332" t="s">
        <v>789</v>
      </c>
      <c r="G3" s="1332"/>
      <c r="H3" s="1332"/>
      <c r="I3" s="1332"/>
      <c r="J3" s="1332"/>
      <c r="K3" s="1332"/>
      <c r="L3" s="1332"/>
      <c r="M3" s="1332"/>
      <c r="N3" s="1332"/>
      <c r="O3" s="207"/>
      <c r="P3" s="447"/>
      <c r="Q3" s="448"/>
      <c r="R3" s="449" t="s">
        <v>27</v>
      </c>
      <c r="T3" s="1027" t="s">
        <v>235</v>
      </c>
      <c r="U3" s="1027"/>
      <c r="V3" s="1027"/>
      <c r="W3" s="1027"/>
    </row>
    <row r="4" spans="1:23" x14ac:dyDescent="0.25">
      <c r="A4" s="417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2"/>
      <c r="Q4" s="452" t="s">
        <v>29</v>
      </c>
      <c r="R4" s="451"/>
      <c r="T4" s="1027"/>
      <c r="U4" s="1027"/>
      <c r="V4" s="1027"/>
      <c r="W4" s="1027"/>
    </row>
    <row r="5" spans="1:23" x14ac:dyDescent="0.25">
      <c r="A5" s="417"/>
      <c r="B5" s="446"/>
      <c r="C5" s="446"/>
      <c r="D5" s="446"/>
      <c r="E5" s="446"/>
      <c r="F5" s="446"/>
      <c r="G5" s="446"/>
      <c r="H5" s="446"/>
      <c r="I5" s="446"/>
      <c r="J5" s="13"/>
      <c r="K5" s="13"/>
      <c r="L5" s="207"/>
      <c r="M5" s="207"/>
      <c r="N5" s="207"/>
      <c r="O5" s="207"/>
      <c r="P5" s="1333" t="s">
        <v>26</v>
      </c>
      <c r="Q5" s="1334"/>
      <c r="R5" s="453"/>
      <c r="T5" s="1027"/>
      <c r="U5" s="1027"/>
      <c r="V5" s="1027"/>
      <c r="W5" s="1027"/>
    </row>
    <row r="6" spans="1:23" x14ac:dyDescent="0.25">
      <c r="A6" s="417"/>
      <c r="B6" s="446"/>
      <c r="C6" s="446"/>
      <c r="D6" s="446"/>
      <c r="E6" s="446"/>
      <c r="F6" s="446"/>
      <c r="G6" s="446"/>
      <c r="H6" s="446"/>
      <c r="I6" s="446"/>
      <c r="J6" s="13"/>
      <c r="K6" s="13"/>
      <c r="L6" s="207"/>
      <c r="M6" s="207"/>
      <c r="N6" s="207"/>
      <c r="O6" s="207"/>
      <c r="P6" s="452"/>
      <c r="Q6" s="454" t="s">
        <v>10</v>
      </c>
      <c r="R6" s="453"/>
      <c r="T6" s="1027"/>
      <c r="U6" s="1027"/>
      <c r="V6" s="1027"/>
      <c r="W6" s="1027"/>
    </row>
    <row r="7" spans="1:23" x14ac:dyDescent="0.25">
      <c r="A7" s="1335" t="s">
        <v>23</v>
      </c>
      <c r="B7" s="1335"/>
      <c r="C7" s="1335"/>
      <c r="D7" s="1045" t="s">
        <v>700</v>
      </c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611"/>
      <c r="Q7" s="454" t="s">
        <v>16</v>
      </c>
      <c r="R7" s="453">
        <v>183701001</v>
      </c>
      <c r="T7" s="1027"/>
      <c r="U7" s="1027"/>
      <c r="V7" s="1027"/>
      <c r="W7" s="1027"/>
    </row>
    <row r="8" spans="1:23" ht="26.25" customHeight="1" x14ac:dyDescent="0.25">
      <c r="A8" s="1335" t="s">
        <v>44</v>
      </c>
      <c r="B8" s="1335"/>
      <c r="C8" s="1335"/>
      <c r="D8" s="1046" t="s">
        <v>742</v>
      </c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456"/>
      <c r="P8" s="455"/>
      <c r="Q8" s="454" t="s">
        <v>160</v>
      </c>
      <c r="R8" s="453"/>
      <c r="T8" s="1027"/>
      <c r="U8" s="1027"/>
      <c r="V8" s="1027"/>
      <c r="W8" s="1027"/>
    </row>
    <row r="9" spans="1:23" x14ac:dyDescent="0.25">
      <c r="A9" s="1335" t="s">
        <v>25</v>
      </c>
      <c r="B9" s="1335"/>
      <c r="C9" s="1335"/>
      <c r="D9" s="1343" t="s">
        <v>744</v>
      </c>
      <c r="E9" s="1343"/>
      <c r="F9" s="1343"/>
      <c r="G9" s="1343"/>
      <c r="H9" s="456"/>
      <c r="I9" s="456"/>
      <c r="J9" s="456"/>
      <c r="K9" s="456"/>
      <c r="L9" s="456"/>
      <c r="M9" s="456"/>
      <c r="N9" s="456"/>
      <c r="O9" s="456"/>
      <c r="P9" s="455"/>
      <c r="Q9" s="454" t="s">
        <v>295</v>
      </c>
      <c r="R9" s="453"/>
      <c r="T9" s="287"/>
      <c r="U9" s="287"/>
      <c r="V9" s="287"/>
      <c r="W9" s="287"/>
    </row>
    <row r="10" spans="1:23" ht="15.75" thickBot="1" x14ac:dyDescent="0.3">
      <c r="A10" s="1336" t="s">
        <v>12</v>
      </c>
      <c r="B10" s="1336"/>
      <c r="C10" s="1336"/>
      <c r="D10" s="457"/>
      <c r="E10" s="457"/>
      <c r="F10" s="457"/>
      <c r="G10" s="457"/>
      <c r="H10" s="457"/>
      <c r="I10" s="457"/>
      <c r="J10" s="457"/>
      <c r="K10" s="13"/>
      <c r="L10" s="207"/>
      <c r="M10" s="207"/>
      <c r="N10" s="207"/>
      <c r="O10" s="207"/>
      <c r="P10" s="458"/>
      <c r="Q10" s="458"/>
      <c r="R10" s="459"/>
      <c r="T10" s="1029" t="s">
        <v>236</v>
      </c>
      <c r="U10" s="1029"/>
      <c r="V10" s="1029"/>
      <c r="W10" s="1029"/>
    </row>
    <row r="11" spans="1:23" ht="21" customHeight="1" x14ac:dyDescent="0.25">
      <c r="A11" s="1069" t="s">
        <v>296</v>
      </c>
      <c r="B11" s="1069"/>
      <c r="C11" s="1069"/>
      <c r="D11" s="1069"/>
      <c r="E11" s="1069"/>
      <c r="F11" s="1069"/>
      <c r="G11" s="1069"/>
      <c r="H11" s="1069"/>
      <c r="I11" s="1069"/>
      <c r="J11" s="1069"/>
      <c r="K11" s="1069"/>
      <c r="L11" s="1069"/>
      <c r="M11" s="1069"/>
      <c r="N11" s="1069"/>
      <c r="O11" s="1069"/>
      <c r="P11" s="1069"/>
      <c r="Q11" s="1069"/>
      <c r="R11" s="1069"/>
      <c r="T11" s="1029"/>
      <c r="U11" s="1029"/>
      <c r="V11" s="1029"/>
      <c r="W11" s="1029"/>
    </row>
    <row r="12" spans="1:23" ht="33" customHeight="1" x14ac:dyDescent="0.25">
      <c r="A12" s="1067" t="s">
        <v>267</v>
      </c>
      <c r="B12" s="1067"/>
      <c r="C12" s="1072" t="s">
        <v>264</v>
      </c>
      <c r="D12" s="1066" t="s">
        <v>260</v>
      </c>
      <c r="E12" s="1066"/>
      <c r="F12" s="1072" t="s">
        <v>2</v>
      </c>
      <c r="G12" s="1066" t="s">
        <v>297</v>
      </c>
      <c r="H12" s="1077" t="s">
        <v>298</v>
      </c>
      <c r="I12" s="1067"/>
      <c r="J12" s="1068"/>
      <c r="K12" s="1066" t="s">
        <v>299</v>
      </c>
      <c r="L12" s="1275"/>
      <c r="M12" s="1077" t="s">
        <v>300</v>
      </c>
      <c r="N12" s="1068"/>
      <c r="O12" s="1066" t="s">
        <v>301</v>
      </c>
      <c r="P12" s="1066" t="s">
        <v>302</v>
      </c>
      <c r="Q12" s="1275"/>
      <c r="R12" s="1075" t="s">
        <v>303</v>
      </c>
      <c r="T12" s="1029"/>
      <c r="U12" s="1029"/>
      <c r="V12" s="1029"/>
      <c r="W12" s="1029"/>
    </row>
    <row r="13" spans="1:23" ht="60.75" customHeight="1" x14ac:dyDescent="0.25">
      <c r="A13" s="1084"/>
      <c r="B13" s="1084"/>
      <c r="C13" s="1074"/>
      <c r="D13" s="413" t="s">
        <v>0</v>
      </c>
      <c r="E13" s="413" t="s">
        <v>257</v>
      </c>
      <c r="F13" s="1073"/>
      <c r="G13" s="1066"/>
      <c r="H13" s="413" t="s">
        <v>0</v>
      </c>
      <c r="I13" s="413" t="s">
        <v>10</v>
      </c>
      <c r="J13" s="413" t="s">
        <v>304</v>
      </c>
      <c r="K13" s="413" t="s">
        <v>305</v>
      </c>
      <c r="L13" s="413" t="s">
        <v>306</v>
      </c>
      <c r="M13" s="413" t="s">
        <v>307</v>
      </c>
      <c r="N13" s="460" t="s">
        <v>308</v>
      </c>
      <c r="O13" s="1066"/>
      <c r="P13" s="461" t="s">
        <v>309</v>
      </c>
      <c r="Q13" s="461" t="s">
        <v>310</v>
      </c>
      <c r="R13" s="1075"/>
      <c r="T13" s="1029"/>
      <c r="U13" s="1029"/>
      <c r="V13" s="1029"/>
      <c r="W13" s="1029"/>
    </row>
    <row r="14" spans="1:23" s="14" customFormat="1" ht="12.75" customHeight="1" thickBot="1" x14ac:dyDescent="0.25">
      <c r="A14" s="1076">
        <v>1</v>
      </c>
      <c r="B14" s="1065"/>
      <c r="C14" s="419">
        <v>2</v>
      </c>
      <c r="D14" s="415">
        <v>3</v>
      </c>
      <c r="E14" s="415">
        <v>4</v>
      </c>
      <c r="F14" s="413">
        <v>5</v>
      </c>
      <c r="G14" s="413">
        <v>6</v>
      </c>
      <c r="H14" s="413">
        <v>7</v>
      </c>
      <c r="I14" s="413">
        <v>8</v>
      </c>
      <c r="J14" s="413">
        <v>9</v>
      </c>
      <c r="K14" s="413">
        <v>10</v>
      </c>
      <c r="L14" s="413">
        <v>11</v>
      </c>
      <c r="M14" s="413">
        <v>12</v>
      </c>
      <c r="N14" s="413">
        <v>13</v>
      </c>
      <c r="O14" s="413">
        <v>14</v>
      </c>
      <c r="P14" s="413">
        <v>15</v>
      </c>
      <c r="Q14" s="413">
        <v>16</v>
      </c>
      <c r="R14" s="387">
        <v>17</v>
      </c>
      <c r="T14" s="1029"/>
      <c r="U14" s="1029"/>
      <c r="V14" s="1029"/>
      <c r="W14" s="1029"/>
    </row>
    <row r="15" spans="1:23" ht="28.35" customHeight="1" thickBot="1" x14ac:dyDescent="0.3">
      <c r="A15" s="1292" t="s">
        <v>249</v>
      </c>
      <c r="B15" s="1293"/>
      <c r="C15" s="373" t="s">
        <v>5</v>
      </c>
      <c r="D15" s="373" t="s">
        <v>5</v>
      </c>
      <c r="E15" s="373" t="s">
        <v>646</v>
      </c>
      <c r="F15" s="462">
        <v>1000</v>
      </c>
      <c r="G15" s="782">
        <f>SUM(G16:G17)</f>
        <v>0</v>
      </c>
      <c r="H15" s="692" t="s">
        <v>5</v>
      </c>
      <c r="I15" s="692" t="s">
        <v>5</v>
      </c>
      <c r="J15" s="692" t="s">
        <v>5</v>
      </c>
      <c r="K15" s="692" t="s">
        <v>5</v>
      </c>
      <c r="L15" s="692" t="s">
        <v>5</v>
      </c>
      <c r="M15" s="692" t="s">
        <v>5</v>
      </c>
      <c r="N15" s="783">
        <f>SUM(N16:N17)</f>
        <v>0</v>
      </c>
      <c r="O15" s="783">
        <f>SUM(O16:O17)</f>
        <v>0</v>
      </c>
      <c r="P15" s="676" t="s">
        <v>5</v>
      </c>
      <c r="Q15" s="676" t="s">
        <v>5</v>
      </c>
      <c r="R15" s="676" t="s">
        <v>5</v>
      </c>
      <c r="T15" s="1029"/>
      <c r="U15" s="1029"/>
      <c r="V15" s="1029"/>
      <c r="W15" s="1029"/>
    </row>
    <row r="16" spans="1:23" ht="112.9" customHeight="1" x14ac:dyDescent="0.25">
      <c r="A16" s="1282" t="s">
        <v>244</v>
      </c>
      <c r="B16" s="1283"/>
      <c r="C16" s="464"/>
      <c r="D16" s="465"/>
      <c r="E16" s="466"/>
      <c r="F16" s="463">
        <v>1001</v>
      </c>
      <c r="G16" s="708"/>
      <c r="H16" s="739"/>
      <c r="I16" s="739"/>
      <c r="J16" s="739"/>
      <c r="K16" s="739"/>
      <c r="L16" s="739"/>
      <c r="M16" s="739"/>
      <c r="N16" s="710" t="s">
        <v>648</v>
      </c>
      <c r="O16" s="776"/>
      <c r="P16" s="777"/>
      <c r="Q16" s="777"/>
      <c r="R16" s="784"/>
      <c r="T16" s="1024" t="s">
        <v>237</v>
      </c>
      <c r="U16" s="1024"/>
      <c r="V16" s="1024"/>
      <c r="W16" s="1024"/>
    </row>
    <row r="17" spans="1:23" ht="18" customHeight="1" thickBot="1" x14ac:dyDescent="0.3">
      <c r="A17" s="677"/>
      <c r="B17" s="678"/>
      <c r="C17" s="464"/>
      <c r="D17" s="679"/>
      <c r="E17" s="466"/>
      <c r="F17" s="463"/>
      <c r="G17" s="708"/>
      <c r="H17" s="785"/>
      <c r="I17" s="785"/>
      <c r="J17" s="785"/>
      <c r="K17" s="785"/>
      <c r="L17" s="785"/>
      <c r="M17" s="785"/>
      <c r="N17" s="710"/>
      <c r="O17" s="776"/>
      <c r="P17" s="777"/>
      <c r="Q17" s="777"/>
      <c r="R17" s="786"/>
      <c r="T17" s="1024"/>
      <c r="U17" s="1024"/>
      <c r="V17" s="1024"/>
      <c r="W17" s="1024"/>
    </row>
    <row r="18" spans="1:23" ht="25.15" customHeight="1" x14ac:dyDescent="0.25">
      <c r="A18" s="1292" t="s">
        <v>248</v>
      </c>
      <c r="B18" s="1293"/>
      <c r="C18" s="373" t="s">
        <v>5</v>
      </c>
      <c r="D18" s="373" t="s">
        <v>5</v>
      </c>
      <c r="E18" s="373" t="s">
        <v>646</v>
      </c>
      <c r="F18" s="375">
        <v>2000</v>
      </c>
      <c r="G18" s="787">
        <f>SUM(G19:G20)</f>
        <v>0</v>
      </c>
      <c r="H18" s="692" t="s">
        <v>5</v>
      </c>
      <c r="I18" s="692" t="s">
        <v>5</v>
      </c>
      <c r="J18" s="692" t="s">
        <v>5</v>
      </c>
      <c r="K18" s="692" t="s">
        <v>5</v>
      </c>
      <c r="L18" s="692" t="s">
        <v>5</v>
      </c>
      <c r="M18" s="692" t="s">
        <v>5</v>
      </c>
      <c r="N18" s="710">
        <f>SUM(N19:N20)</f>
        <v>0</v>
      </c>
      <c r="O18" s="710">
        <f>SUM(O19:O20)</f>
        <v>0</v>
      </c>
      <c r="P18" s="676" t="s">
        <v>5</v>
      </c>
      <c r="Q18" s="676" t="s">
        <v>5</v>
      </c>
      <c r="R18" s="676" t="s">
        <v>5</v>
      </c>
      <c r="T18" s="1024"/>
      <c r="U18" s="1024"/>
      <c r="V18" s="1024"/>
      <c r="W18" s="1024"/>
    </row>
    <row r="19" spans="1:23" ht="113.65" customHeight="1" x14ac:dyDescent="0.25">
      <c r="A19" s="1282" t="s">
        <v>244</v>
      </c>
      <c r="B19" s="1283"/>
      <c r="C19" s="464"/>
      <c r="D19" s="679"/>
      <c r="E19" s="466"/>
      <c r="F19" s="375">
        <v>2001</v>
      </c>
      <c r="G19" s="708"/>
      <c r="H19" s="739"/>
      <c r="I19" s="739"/>
      <c r="J19" s="739"/>
      <c r="K19" s="739"/>
      <c r="L19" s="739"/>
      <c r="M19" s="739"/>
      <c r="N19" s="710" t="s">
        <v>648</v>
      </c>
      <c r="O19" s="776"/>
      <c r="P19" s="777"/>
      <c r="Q19" s="777"/>
      <c r="R19" s="784"/>
      <c r="T19" s="1024"/>
      <c r="U19" s="1024"/>
      <c r="V19" s="1024"/>
      <c r="W19" s="1024"/>
    </row>
    <row r="20" spans="1:23" ht="15.75" thickBot="1" x14ac:dyDescent="0.3">
      <c r="A20" s="1282"/>
      <c r="B20" s="1283"/>
      <c r="C20" s="464"/>
      <c r="D20" s="465"/>
      <c r="E20" s="466"/>
      <c r="F20" s="375"/>
      <c r="G20" s="708"/>
      <c r="H20" s="788"/>
      <c r="I20" s="788"/>
      <c r="J20" s="788"/>
      <c r="K20" s="788"/>
      <c r="L20" s="788"/>
      <c r="M20" s="788"/>
      <c r="N20" s="710"/>
      <c r="O20" s="789"/>
      <c r="P20" s="777"/>
      <c r="Q20" s="777"/>
      <c r="R20" s="786"/>
      <c r="T20" s="1024"/>
      <c r="U20" s="1024"/>
      <c r="V20" s="1024"/>
      <c r="W20" s="1024"/>
    </row>
    <row r="21" spans="1:23" ht="28.5" customHeight="1" x14ac:dyDescent="0.25">
      <c r="A21" s="1292" t="s">
        <v>311</v>
      </c>
      <c r="B21" s="1293"/>
      <c r="C21" s="373" t="s">
        <v>5</v>
      </c>
      <c r="D21" s="373" t="s">
        <v>5</v>
      </c>
      <c r="E21" s="373" t="s">
        <v>646</v>
      </c>
      <c r="F21" s="375">
        <v>3000</v>
      </c>
      <c r="G21" s="787">
        <f>SUM(G22:G23)</f>
        <v>0</v>
      </c>
      <c r="H21" s="692" t="s">
        <v>5</v>
      </c>
      <c r="I21" s="692" t="s">
        <v>5</v>
      </c>
      <c r="J21" s="692" t="s">
        <v>5</v>
      </c>
      <c r="K21" s="692" t="s">
        <v>5</v>
      </c>
      <c r="L21" s="692" t="s">
        <v>5</v>
      </c>
      <c r="M21" s="692" t="s">
        <v>5</v>
      </c>
      <c r="N21" s="710">
        <f>SUM(N22:N23)</f>
        <v>0</v>
      </c>
      <c r="O21" s="710">
        <f>SUM(O22:O23)</f>
        <v>0</v>
      </c>
      <c r="P21" s="692" t="s">
        <v>5</v>
      </c>
      <c r="Q21" s="692" t="s">
        <v>5</v>
      </c>
      <c r="R21" s="692" t="s">
        <v>5</v>
      </c>
      <c r="T21" s="1024"/>
      <c r="U21" s="1024"/>
      <c r="V21" s="1024"/>
      <c r="W21" s="1024"/>
    </row>
    <row r="22" spans="1:23" ht="109.35" customHeight="1" x14ac:dyDescent="0.25">
      <c r="A22" s="1282" t="s">
        <v>244</v>
      </c>
      <c r="B22" s="1283"/>
      <c r="C22" s="464"/>
      <c r="D22" s="679"/>
      <c r="E22" s="466"/>
      <c r="F22" s="375">
        <v>3001</v>
      </c>
      <c r="G22" s="708"/>
      <c r="H22" s="739"/>
      <c r="I22" s="739"/>
      <c r="J22" s="739"/>
      <c r="K22" s="739"/>
      <c r="L22" s="739"/>
      <c r="M22" s="739"/>
      <c r="N22" s="710" t="s">
        <v>648</v>
      </c>
      <c r="O22" s="776"/>
      <c r="P22" s="777"/>
      <c r="Q22" s="777"/>
      <c r="R22" s="742"/>
      <c r="T22" s="1024"/>
      <c r="U22" s="1024"/>
      <c r="V22" s="1024"/>
      <c r="W22" s="1024"/>
    </row>
    <row r="23" spans="1:23" ht="15.75" thickBot="1" x14ac:dyDescent="0.3">
      <c r="A23" s="1337"/>
      <c r="B23" s="1338"/>
      <c r="C23" s="464"/>
      <c r="D23" s="465"/>
      <c r="E23" s="466"/>
      <c r="F23" s="375"/>
      <c r="G23" s="708"/>
      <c r="H23" s="785"/>
      <c r="I23" s="785"/>
      <c r="J23" s="785"/>
      <c r="K23" s="785"/>
      <c r="L23" s="785"/>
      <c r="M23" s="785"/>
      <c r="N23" s="710"/>
      <c r="O23" s="776"/>
      <c r="P23" s="777"/>
      <c r="Q23" s="777"/>
      <c r="R23" s="790"/>
      <c r="T23" s="1024"/>
      <c r="U23" s="1024"/>
      <c r="V23" s="1024"/>
      <c r="W23" s="1024"/>
    </row>
    <row r="24" spans="1:23" ht="27" customHeight="1" x14ac:dyDescent="0.25">
      <c r="A24" s="1292" t="s">
        <v>246</v>
      </c>
      <c r="B24" s="1293"/>
      <c r="C24" s="373" t="s">
        <v>5</v>
      </c>
      <c r="D24" s="373" t="s">
        <v>5</v>
      </c>
      <c r="E24" s="373" t="s">
        <v>5</v>
      </c>
      <c r="F24" s="375">
        <v>4000</v>
      </c>
      <c r="G24" s="787">
        <f>SUM(G25:G26)</f>
        <v>0</v>
      </c>
      <c r="H24" s="692" t="s">
        <v>5</v>
      </c>
      <c r="I24" s="692" t="s">
        <v>5</v>
      </c>
      <c r="J24" s="692" t="s">
        <v>5</v>
      </c>
      <c r="K24" s="692" t="s">
        <v>5</v>
      </c>
      <c r="L24" s="692" t="s">
        <v>5</v>
      </c>
      <c r="M24" s="692" t="s">
        <v>5</v>
      </c>
      <c r="N24" s="710">
        <f>SUM(N25:N26)</f>
        <v>0</v>
      </c>
      <c r="O24" s="710">
        <f>SUM(O25:O26)</f>
        <v>0</v>
      </c>
      <c r="P24" s="692" t="s">
        <v>5</v>
      </c>
      <c r="Q24" s="692" t="s">
        <v>5</v>
      </c>
      <c r="R24" s="692" t="s">
        <v>5</v>
      </c>
    </row>
    <row r="25" spans="1:23" ht="108" customHeight="1" x14ac:dyDescent="0.25">
      <c r="A25" s="1282" t="s">
        <v>244</v>
      </c>
      <c r="B25" s="1283"/>
      <c r="C25" s="464"/>
      <c r="D25" s="679"/>
      <c r="E25" s="466"/>
      <c r="F25" s="375">
        <v>4001</v>
      </c>
      <c r="G25" s="789"/>
      <c r="H25" s="739"/>
      <c r="I25" s="739"/>
      <c r="J25" s="739"/>
      <c r="K25" s="739"/>
      <c r="L25" s="739"/>
      <c r="M25" s="739"/>
      <c r="N25" s="710" t="s">
        <v>648</v>
      </c>
      <c r="O25" s="776"/>
      <c r="P25" s="777"/>
      <c r="Q25" s="777"/>
      <c r="R25" s="742"/>
      <c r="T25" s="1021" t="s">
        <v>238</v>
      </c>
      <c r="U25" s="1021"/>
      <c r="V25" s="1021"/>
      <c r="W25" s="1021"/>
    </row>
    <row r="26" spans="1:23" ht="15.75" thickBot="1" x14ac:dyDescent="0.3">
      <c r="A26" s="1282"/>
      <c r="B26" s="1283"/>
      <c r="C26" s="464"/>
      <c r="D26" s="465"/>
      <c r="E26" s="466"/>
      <c r="F26" s="375"/>
      <c r="G26" s="789"/>
      <c r="H26" s="785"/>
      <c r="I26" s="785"/>
      <c r="J26" s="785"/>
      <c r="K26" s="785"/>
      <c r="L26" s="785"/>
      <c r="M26" s="785"/>
      <c r="N26" s="710"/>
      <c r="O26" s="776"/>
      <c r="P26" s="777"/>
      <c r="Q26" s="777"/>
      <c r="R26" s="790"/>
      <c r="T26" s="1021"/>
      <c r="U26" s="1021"/>
      <c r="V26" s="1021"/>
      <c r="W26" s="1021"/>
    </row>
    <row r="27" spans="1:23" ht="29.45" customHeight="1" x14ac:dyDescent="0.25">
      <c r="A27" s="1339" t="s">
        <v>245</v>
      </c>
      <c r="B27" s="1340"/>
      <c r="C27" s="373" t="s">
        <v>5</v>
      </c>
      <c r="D27" s="373" t="s">
        <v>5</v>
      </c>
      <c r="E27" s="373" t="s">
        <v>5</v>
      </c>
      <c r="F27" s="375">
        <v>5000</v>
      </c>
      <c r="G27" s="787">
        <f>SUM(G28:G29)</f>
        <v>0</v>
      </c>
      <c r="H27" s="692" t="s">
        <v>5</v>
      </c>
      <c r="I27" s="692" t="s">
        <v>5</v>
      </c>
      <c r="J27" s="692" t="s">
        <v>5</v>
      </c>
      <c r="K27" s="692" t="s">
        <v>5</v>
      </c>
      <c r="L27" s="692" t="s">
        <v>5</v>
      </c>
      <c r="M27" s="692" t="s">
        <v>5</v>
      </c>
      <c r="N27" s="710">
        <f>SUM(N28:N29)</f>
        <v>0</v>
      </c>
      <c r="O27" s="710">
        <f>SUM(O28:O29)</f>
        <v>0</v>
      </c>
      <c r="P27" s="692" t="s">
        <v>5</v>
      </c>
      <c r="Q27" s="692" t="s">
        <v>5</v>
      </c>
      <c r="R27" s="692" t="s">
        <v>5</v>
      </c>
      <c r="T27" s="1021"/>
      <c r="U27" s="1021"/>
      <c r="V27" s="1021"/>
      <c r="W27" s="1021"/>
    </row>
    <row r="28" spans="1:23" ht="109.35" customHeight="1" x14ac:dyDescent="0.25">
      <c r="A28" s="1282" t="s">
        <v>244</v>
      </c>
      <c r="B28" s="1283"/>
      <c r="C28" s="464"/>
      <c r="D28" s="679"/>
      <c r="E28" s="466"/>
      <c r="F28" s="375">
        <v>5001</v>
      </c>
      <c r="G28" s="708"/>
      <c r="H28" s="739"/>
      <c r="I28" s="739"/>
      <c r="J28" s="739"/>
      <c r="K28" s="739"/>
      <c r="L28" s="739"/>
      <c r="M28" s="739"/>
      <c r="N28" s="710" t="s">
        <v>648</v>
      </c>
      <c r="O28" s="776"/>
      <c r="P28" s="777"/>
      <c r="Q28" s="777"/>
      <c r="R28" s="742"/>
      <c r="T28" s="1021"/>
      <c r="U28" s="1021"/>
      <c r="V28" s="1021"/>
      <c r="W28" s="1021"/>
    </row>
    <row r="29" spans="1:23" x14ac:dyDescent="0.25">
      <c r="A29" s="1282"/>
      <c r="B29" s="1283"/>
      <c r="C29" s="464"/>
      <c r="D29" s="465"/>
      <c r="E29" s="466"/>
      <c r="F29" s="467"/>
      <c r="G29" s="739"/>
      <c r="H29" s="785"/>
      <c r="I29" s="785"/>
      <c r="J29" s="785"/>
      <c r="K29" s="785"/>
      <c r="L29" s="785"/>
      <c r="M29" s="785"/>
      <c r="N29" s="710"/>
      <c r="O29" s="776"/>
      <c r="P29" s="777"/>
      <c r="Q29" s="777"/>
      <c r="R29" s="786"/>
      <c r="T29" s="1021"/>
      <c r="U29" s="1021"/>
      <c r="V29" s="1021"/>
      <c r="W29" s="1021"/>
    </row>
    <row r="30" spans="1:23" ht="63.6" customHeight="1" thickBot="1" x14ac:dyDescent="0.3">
      <c r="A30" s="1285" t="s">
        <v>152</v>
      </c>
      <c r="B30" s="1285"/>
      <c r="C30" s="1285"/>
      <c r="D30" s="1285"/>
      <c r="E30" s="1308"/>
      <c r="F30" s="26">
        <v>9000</v>
      </c>
      <c r="G30" s="205" t="s">
        <v>5</v>
      </c>
      <c r="H30" s="205" t="s">
        <v>5</v>
      </c>
      <c r="I30" s="205" t="s">
        <v>5</v>
      </c>
      <c r="J30" s="205" t="s">
        <v>5</v>
      </c>
      <c r="K30" s="205" t="s">
        <v>5</v>
      </c>
      <c r="L30" s="205" t="s">
        <v>5</v>
      </c>
      <c r="M30" s="205" t="s">
        <v>5</v>
      </c>
      <c r="N30" s="740">
        <f>N15+N18+N21+N24+N27</f>
        <v>0</v>
      </c>
      <c r="O30" s="740">
        <f>O15+O18+O21+O24+O27</f>
        <v>0</v>
      </c>
      <c r="P30" s="205" t="s">
        <v>5</v>
      </c>
      <c r="Q30" s="205" t="s">
        <v>5</v>
      </c>
      <c r="R30" s="773" t="s">
        <v>5</v>
      </c>
      <c r="T30" s="1021"/>
      <c r="U30" s="1021"/>
      <c r="V30" s="1021"/>
      <c r="W30" s="1021"/>
    </row>
    <row r="31" spans="1:23" ht="24.75" customHeight="1" x14ac:dyDescent="0.25">
      <c r="A31" s="1069" t="s">
        <v>312</v>
      </c>
      <c r="B31" s="1069"/>
      <c r="C31" s="1069"/>
      <c r="D31" s="1069"/>
      <c r="E31" s="1069"/>
      <c r="F31" s="1069"/>
      <c r="G31" s="1069"/>
      <c r="H31" s="1069"/>
      <c r="I31" s="1069"/>
      <c r="J31" s="1069"/>
      <c r="K31" s="1069"/>
      <c r="L31" s="1069"/>
      <c r="M31" s="1069"/>
      <c r="N31" s="1069"/>
      <c r="O31" s="1069"/>
      <c r="P31" s="1069"/>
      <c r="Q31" s="1069"/>
      <c r="R31" s="1069"/>
    </row>
    <row r="32" spans="1:23" ht="32.25" customHeight="1" x14ac:dyDescent="0.25">
      <c r="A32" s="1067" t="s">
        <v>267</v>
      </c>
      <c r="B32" s="1067"/>
      <c r="C32" s="1072" t="s">
        <v>264</v>
      </c>
      <c r="D32" s="1066" t="s">
        <v>260</v>
      </c>
      <c r="E32" s="1066"/>
      <c r="F32" s="1066" t="s">
        <v>2</v>
      </c>
      <c r="G32" s="1066" t="s">
        <v>313</v>
      </c>
      <c r="H32" s="1066" t="s">
        <v>298</v>
      </c>
      <c r="I32" s="1066"/>
      <c r="J32" s="1066"/>
      <c r="K32" s="1066" t="s">
        <v>314</v>
      </c>
      <c r="L32" s="1066" t="s">
        <v>300</v>
      </c>
      <c r="M32" s="1066"/>
      <c r="N32" s="1066"/>
      <c r="O32" s="1066" t="s">
        <v>315</v>
      </c>
      <c r="P32" s="1066" t="s">
        <v>316</v>
      </c>
      <c r="Q32" s="1275"/>
      <c r="R32" s="1075" t="s">
        <v>303</v>
      </c>
    </row>
    <row r="33" spans="1:18" ht="60.75" customHeight="1" x14ac:dyDescent="0.25">
      <c r="A33" s="1084"/>
      <c r="B33" s="1084"/>
      <c r="C33" s="1074"/>
      <c r="D33" s="413" t="s">
        <v>0</v>
      </c>
      <c r="E33" s="415" t="s">
        <v>257</v>
      </c>
      <c r="F33" s="1066"/>
      <c r="G33" s="1066"/>
      <c r="H33" s="415" t="s">
        <v>0</v>
      </c>
      <c r="I33" s="415" t="s">
        <v>10</v>
      </c>
      <c r="J33" s="415" t="s">
        <v>304</v>
      </c>
      <c r="K33" s="1066"/>
      <c r="L33" s="415" t="s">
        <v>317</v>
      </c>
      <c r="M33" s="414" t="s">
        <v>318</v>
      </c>
      <c r="N33" s="414" t="s">
        <v>319</v>
      </c>
      <c r="O33" s="1066"/>
      <c r="P33" s="415" t="s">
        <v>309</v>
      </c>
      <c r="Q33" s="414" t="s">
        <v>310</v>
      </c>
      <c r="R33" s="1075"/>
    </row>
    <row r="34" spans="1:18" s="14" customFormat="1" ht="13.5" thickBot="1" x14ac:dyDescent="0.25">
      <c r="A34" s="1076">
        <v>1</v>
      </c>
      <c r="B34" s="1065"/>
      <c r="C34" s="419">
        <v>2</v>
      </c>
      <c r="D34" s="415">
        <v>3</v>
      </c>
      <c r="E34" s="415">
        <v>4</v>
      </c>
      <c r="F34" s="413">
        <v>5</v>
      </c>
      <c r="G34" s="413">
        <v>6</v>
      </c>
      <c r="H34" s="413">
        <v>7</v>
      </c>
      <c r="I34" s="413">
        <v>8</v>
      </c>
      <c r="J34" s="413">
        <v>9</v>
      </c>
      <c r="K34" s="413">
        <v>10</v>
      </c>
      <c r="L34" s="413">
        <v>11</v>
      </c>
      <c r="M34" s="672">
        <v>12</v>
      </c>
      <c r="N34" s="672">
        <v>13</v>
      </c>
      <c r="O34" s="672">
        <v>14</v>
      </c>
      <c r="P34" s="413">
        <v>15</v>
      </c>
      <c r="Q34" s="413">
        <v>16</v>
      </c>
      <c r="R34" s="673">
        <v>17</v>
      </c>
    </row>
    <row r="35" spans="1:18" ht="15.75" thickBot="1" x14ac:dyDescent="0.3">
      <c r="A35" s="1292" t="s">
        <v>249</v>
      </c>
      <c r="B35" s="1293"/>
      <c r="C35" s="373" t="s">
        <v>5</v>
      </c>
      <c r="D35" s="373" t="s">
        <v>5</v>
      </c>
      <c r="E35" s="373" t="s">
        <v>5</v>
      </c>
      <c r="F35" s="462">
        <v>1000</v>
      </c>
      <c r="G35" s="791">
        <f>SUM(G36)</f>
        <v>0</v>
      </c>
      <c r="H35" s="792" t="s">
        <v>5</v>
      </c>
      <c r="I35" s="792" t="s">
        <v>5</v>
      </c>
      <c r="J35" s="792" t="s">
        <v>5</v>
      </c>
      <c r="K35" s="792" t="s">
        <v>5</v>
      </c>
      <c r="L35" s="792" t="s">
        <v>5</v>
      </c>
      <c r="M35" s="793">
        <f>SUM(M36)</f>
        <v>0</v>
      </c>
      <c r="N35" s="793">
        <f t="shared" ref="N35:O35" si="0">SUM(N36)</f>
        <v>0</v>
      </c>
      <c r="O35" s="793">
        <f t="shared" si="0"/>
        <v>0</v>
      </c>
      <c r="P35" s="792" t="s">
        <v>5</v>
      </c>
      <c r="Q35" s="792" t="s">
        <v>5</v>
      </c>
      <c r="R35" s="794" t="s">
        <v>5</v>
      </c>
    </row>
    <row r="36" spans="1:18" ht="24.6" customHeight="1" x14ac:dyDescent="0.25">
      <c r="A36" s="1280" t="s">
        <v>244</v>
      </c>
      <c r="B36" s="1281"/>
      <c r="C36" s="419"/>
      <c r="D36" s="415"/>
      <c r="E36" s="419"/>
      <c r="F36" s="463">
        <v>1001</v>
      </c>
      <c r="G36" s="795"/>
      <c r="H36" s="795"/>
      <c r="I36" s="795"/>
      <c r="J36" s="795"/>
      <c r="K36" s="795"/>
      <c r="L36" s="795"/>
      <c r="M36" s="738">
        <f>G36*L36</f>
        <v>0</v>
      </c>
      <c r="N36" s="738">
        <f>M36*K36</f>
        <v>0</v>
      </c>
      <c r="O36" s="795"/>
      <c r="P36" s="796"/>
      <c r="Q36" s="796"/>
      <c r="R36" s="797"/>
    </row>
    <row r="37" spans="1:18" ht="15.75" thickBot="1" x14ac:dyDescent="0.3">
      <c r="A37" s="1292" t="s">
        <v>248</v>
      </c>
      <c r="B37" s="1293"/>
      <c r="C37" s="373" t="s">
        <v>5</v>
      </c>
      <c r="D37" s="373" t="s">
        <v>5</v>
      </c>
      <c r="E37" s="373" t="s">
        <v>5</v>
      </c>
      <c r="F37" s="375">
        <v>2000</v>
      </c>
      <c r="G37" s="738">
        <f>SUM(G38:G39)</f>
        <v>0</v>
      </c>
      <c r="H37" s="798" t="s">
        <v>5</v>
      </c>
      <c r="I37" s="798" t="s">
        <v>5</v>
      </c>
      <c r="J37" s="798" t="s">
        <v>5</v>
      </c>
      <c r="K37" s="798" t="s">
        <v>5</v>
      </c>
      <c r="L37" s="798" t="s">
        <v>5</v>
      </c>
      <c r="M37" s="738">
        <f>SUM(M38:M39)</f>
        <v>0</v>
      </c>
      <c r="N37" s="738">
        <f t="shared" ref="N37:O37" si="1">SUM(N38:N39)</f>
        <v>0</v>
      </c>
      <c r="O37" s="738">
        <f t="shared" si="1"/>
        <v>0</v>
      </c>
      <c r="P37" s="798" t="s">
        <v>5</v>
      </c>
      <c r="Q37" s="798" t="s">
        <v>5</v>
      </c>
      <c r="R37" s="798" t="s">
        <v>5</v>
      </c>
    </row>
    <row r="38" spans="1:18" ht="31.7" customHeight="1" x14ac:dyDescent="0.25">
      <c r="A38" s="1280" t="s">
        <v>244</v>
      </c>
      <c r="B38" s="1281"/>
      <c r="C38" s="419"/>
      <c r="D38" s="415"/>
      <c r="E38" s="419"/>
      <c r="F38" s="375">
        <v>2001</v>
      </c>
      <c r="G38" s="795"/>
      <c r="H38" s="795"/>
      <c r="I38" s="795"/>
      <c r="J38" s="795"/>
      <c r="K38" s="795"/>
      <c r="L38" s="795"/>
      <c r="M38" s="738">
        <f>G38*L38</f>
        <v>0</v>
      </c>
      <c r="N38" s="738">
        <f>M38*K38</f>
        <v>0</v>
      </c>
      <c r="O38" s="795"/>
      <c r="P38" s="796"/>
      <c r="Q38" s="796"/>
      <c r="R38" s="797"/>
    </row>
    <row r="39" spans="1:18" x14ac:dyDescent="0.25">
      <c r="A39" s="1280"/>
      <c r="B39" s="1281"/>
      <c r="C39" s="419"/>
      <c r="D39" s="415"/>
      <c r="E39" s="419"/>
      <c r="F39" s="375"/>
      <c r="G39" s="799"/>
      <c r="H39" s="799"/>
      <c r="I39" s="799"/>
      <c r="J39" s="799"/>
      <c r="K39" s="799"/>
      <c r="L39" s="799"/>
      <c r="M39" s="799"/>
      <c r="N39" s="799"/>
      <c r="O39" s="799"/>
      <c r="P39" s="796"/>
      <c r="Q39" s="796"/>
      <c r="R39" s="800"/>
    </row>
    <row r="40" spans="1:18" ht="28.5" customHeight="1" thickBot="1" x14ac:dyDescent="0.3">
      <c r="A40" s="1292" t="s">
        <v>311</v>
      </c>
      <c r="B40" s="1293"/>
      <c r="C40" s="373" t="s">
        <v>5</v>
      </c>
      <c r="D40" s="373" t="s">
        <v>5</v>
      </c>
      <c r="E40" s="373" t="s">
        <v>5</v>
      </c>
      <c r="F40" s="375">
        <v>3000</v>
      </c>
      <c r="G40" s="738">
        <f>SUM(G41:G42)</f>
        <v>0</v>
      </c>
      <c r="H40" s="798" t="s">
        <v>5</v>
      </c>
      <c r="I40" s="798" t="s">
        <v>5</v>
      </c>
      <c r="J40" s="798" t="s">
        <v>5</v>
      </c>
      <c r="K40" s="798" t="s">
        <v>5</v>
      </c>
      <c r="L40" s="798" t="s">
        <v>5</v>
      </c>
      <c r="M40" s="738">
        <f>SUM(M41:M42)</f>
        <v>0</v>
      </c>
      <c r="N40" s="738">
        <f t="shared" ref="N40:O40" si="2">SUM(N41:N42)</f>
        <v>0</v>
      </c>
      <c r="O40" s="738">
        <f t="shared" si="2"/>
        <v>0</v>
      </c>
      <c r="P40" s="798" t="s">
        <v>5</v>
      </c>
      <c r="Q40" s="798" t="s">
        <v>5</v>
      </c>
      <c r="R40" s="798" t="s">
        <v>5</v>
      </c>
    </row>
    <row r="41" spans="1:18" ht="31.7" customHeight="1" x14ac:dyDescent="0.25">
      <c r="A41" s="1280" t="s">
        <v>244</v>
      </c>
      <c r="B41" s="1281"/>
      <c r="C41" s="419"/>
      <c r="D41" s="415"/>
      <c r="E41" s="419"/>
      <c r="F41" s="375">
        <v>3001</v>
      </c>
      <c r="G41" s="795"/>
      <c r="H41" s="795"/>
      <c r="I41" s="795"/>
      <c r="J41" s="795"/>
      <c r="K41" s="795"/>
      <c r="L41" s="795"/>
      <c r="M41" s="738">
        <f>G41*L41</f>
        <v>0</v>
      </c>
      <c r="N41" s="738">
        <f>M41*K41</f>
        <v>0</v>
      </c>
      <c r="O41" s="795"/>
      <c r="P41" s="796"/>
      <c r="Q41" s="796"/>
      <c r="R41" s="797"/>
    </row>
    <row r="42" spans="1:18" x14ac:dyDescent="0.25">
      <c r="A42" s="1341"/>
      <c r="B42" s="1342"/>
      <c r="C42" s="419"/>
      <c r="D42" s="415"/>
      <c r="E42" s="419"/>
      <c r="F42" s="375"/>
      <c r="G42" s="799"/>
      <c r="H42" s="799"/>
      <c r="I42" s="799"/>
      <c r="J42" s="799"/>
      <c r="K42" s="799"/>
      <c r="L42" s="799"/>
      <c r="M42" s="799"/>
      <c r="N42" s="799"/>
      <c r="O42" s="799"/>
      <c r="P42" s="796"/>
      <c r="Q42" s="796"/>
      <c r="R42" s="800"/>
    </row>
    <row r="43" spans="1:18" ht="29.25" customHeight="1" thickBot="1" x14ac:dyDescent="0.3">
      <c r="A43" s="1292" t="s">
        <v>246</v>
      </c>
      <c r="B43" s="1293"/>
      <c r="C43" s="373" t="s">
        <v>5</v>
      </c>
      <c r="D43" s="373" t="s">
        <v>5</v>
      </c>
      <c r="E43" s="373" t="s">
        <v>5</v>
      </c>
      <c r="F43" s="375">
        <v>4000</v>
      </c>
      <c r="G43" s="738">
        <f>SUM(G44:G45)</f>
        <v>0</v>
      </c>
      <c r="H43" s="798" t="s">
        <v>5</v>
      </c>
      <c r="I43" s="798" t="s">
        <v>5</v>
      </c>
      <c r="J43" s="798" t="s">
        <v>5</v>
      </c>
      <c r="K43" s="798" t="s">
        <v>5</v>
      </c>
      <c r="L43" s="798" t="s">
        <v>5</v>
      </c>
      <c r="M43" s="738">
        <f>SUM(M44:M45)</f>
        <v>0</v>
      </c>
      <c r="N43" s="738">
        <f t="shared" ref="N43:O43" si="3">SUM(N44:N45)</f>
        <v>0</v>
      </c>
      <c r="O43" s="738">
        <f t="shared" si="3"/>
        <v>0</v>
      </c>
      <c r="P43" s="798" t="s">
        <v>5</v>
      </c>
      <c r="Q43" s="798" t="s">
        <v>5</v>
      </c>
      <c r="R43" s="798" t="s">
        <v>5</v>
      </c>
    </row>
    <row r="44" spans="1:18" ht="29.25" customHeight="1" x14ac:dyDescent="0.25">
      <c r="A44" s="1280" t="s">
        <v>244</v>
      </c>
      <c r="B44" s="1281"/>
      <c r="C44" s="419"/>
      <c r="D44" s="415"/>
      <c r="E44" s="419"/>
      <c r="F44" s="375">
        <v>4001</v>
      </c>
      <c r="G44" s="795"/>
      <c r="H44" s="795"/>
      <c r="I44" s="795"/>
      <c r="J44" s="795"/>
      <c r="K44" s="795"/>
      <c r="L44" s="795"/>
      <c r="M44" s="738">
        <f>G44*L44</f>
        <v>0</v>
      </c>
      <c r="N44" s="738">
        <f>M44*K44</f>
        <v>0</v>
      </c>
      <c r="O44" s="795"/>
      <c r="P44" s="796"/>
      <c r="Q44" s="796"/>
      <c r="R44" s="797"/>
    </row>
    <row r="45" spans="1:18" x14ac:dyDescent="0.25">
      <c r="A45" s="1280"/>
      <c r="B45" s="1281"/>
      <c r="C45" s="419"/>
      <c r="D45" s="415"/>
      <c r="E45" s="419"/>
      <c r="F45" s="375"/>
      <c r="G45" s="799"/>
      <c r="H45" s="799"/>
      <c r="I45" s="799"/>
      <c r="J45" s="799"/>
      <c r="K45" s="799"/>
      <c r="L45" s="799"/>
      <c r="M45" s="799"/>
      <c r="N45" s="799"/>
      <c r="O45" s="799"/>
      <c r="P45" s="796"/>
      <c r="Q45" s="796"/>
      <c r="R45" s="800"/>
    </row>
    <row r="46" spans="1:18" ht="34.15" customHeight="1" thickBot="1" x14ac:dyDescent="0.3">
      <c r="A46" s="1339" t="s">
        <v>245</v>
      </c>
      <c r="B46" s="1340"/>
      <c r="C46" s="373" t="s">
        <v>5</v>
      </c>
      <c r="D46" s="373" t="s">
        <v>5</v>
      </c>
      <c r="E46" s="373" t="s">
        <v>5</v>
      </c>
      <c r="F46" s="375">
        <v>5000</v>
      </c>
      <c r="G46" s="738">
        <f>SUM(G47:G48)</f>
        <v>0</v>
      </c>
      <c r="H46" s="798" t="s">
        <v>5</v>
      </c>
      <c r="I46" s="798" t="s">
        <v>5</v>
      </c>
      <c r="J46" s="798" t="s">
        <v>5</v>
      </c>
      <c r="K46" s="798" t="s">
        <v>5</v>
      </c>
      <c r="L46" s="798" t="s">
        <v>5</v>
      </c>
      <c r="M46" s="738">
        <f>SUM(M47:M48)</f>
        <v>0</v>
      </c>
      <c r="N46" s="738">
        <f t="shared" ref="N46:O46" si="4">SUM(N47:N48)</f>
        <v>0</v>
      </c>
      <c r="O46" s="738">
        <f t="shared" si="4"/>
        <v>0</v>
      </c>
      <c r="P46" s="798" t="s">
        <v>5</v>
      </c>
      <c r="Q46" s="798" t="s">
        <v>5</v>
      </c>
      <c r="R46" s="798" t="s">
        <v>5</v>
      </c>
    </row>
    <row r="47" spans="1:18" ht="32.25" customHeight="1" x14ac:dyDescent="0.25">
      <c r="A47" s="1280" t="s">
        <v>244</v>
      </c>
      <c r="B47" s="1281"/>
      <c r="C47" s="419"/>
      <c r="D47" s="415"/>
      <c r="E47" s="419"/>
      <c r="F47" s="375">
        <v>5001</v>
      </c>
      <c r="G47" s="795"/>
      <c r="H47" s="795"/>
      <c r="I47" s="795"/>
      <c r="J47" s="795"/>
      <c r="K47" s="795"/>
      <c r="L47" s="795"/>
      <c r="M47" s="738">
        <f>G47*L47</f>
        <v>0</v>
      </c>
      <c r="N47" s="738">
        <f>M47*K47</f>
        <v>0</v>
      </c>
      <c r="O47" s="795"/>
      <c r="P47" s="796"/>
      <c r="Q47" s="796"/>
      <c r="R47" s="797"/>
    </row>
    <row r="48" spans="1:18" ht="15.75" customHeight="1" x14ac:dyDescent="0.25">
      <c r="A48" s="1280"/>
      <c r="B48" s="1281"/>
      <c r="C48" s="419"/>
      <c r="D48" s="415"/>
      <c r="E48" s="419"/>
      <c r="F48" s="467"/>
      <c r="G48" s="799"/>
      <c r="H48" s="799"/>
      <c r="I48" s="799"/>
      <c r="J48" s="799"/>
      <c r="K48" s="799"/>
      <c r="L48" s="799"/>
      <c r="M48" s="799"/>
      <c r="N48" s="799"/>
      <c r="O48" s="799"/>
      <c r="P48" s="796"/>
      <c r="Q48" s="796"/>
      <c r="R48" s="800"/>
    </row>
    <row r="49" spans="1:18" ht="48" customHeight="1" thickBot="1" x14ac:dyDescent="0.3">
      <c r="A49" s="1285" t="s">
        <v>152</v>
      </c>
      <c r="B49" s="1285"/>
      <c r="C49" s="1285"/>
      <c r="D49" s="1285"/>
      <c r="E49" s="1308"/>
      <c r="F49" s="26">
        <v>9000</v>
      </c>
      <c r="G49" s="691" t="s">
        <v>5</v>
      </c>
      <c r="H49" s="691" t="s">
        <v>5</v>
      </c>
      <c r="I49" s="691" t="s">
        <v>5</v>
      </c>
      <c r="J49" s="691" t="s">
        <v>5</v>
      </c>
      <c r="K49" s="691" t="s">
        <v>5</v>
      </c>
      <c r="L49" s="691" t="s">
        <v>5</v>
      </c>
      <c r="M49" s="670">
        <f>M35+M37+M40+M43+M46</f>
        <v>0</v>
      </c>
      <c r="N49" s="670">
        <f t="shared" ref="N49:O49" si="5">N35+N37+N40+N43+N46</f>
        <v>0</v>
      </c>
      <c r="O49" s="670">
        <f t="shared" si="5"/>
        <v>0</v>
      </c>
      <c r="P49" s="691" t="s">
        <v>5</v>
      </c>
      <c r="Q49" s="691" t="s">
        <v>5</v>
      </c>
      <c r="R49" s="691" t="s">
        <v>5</v>
      </c>
    </row>
    <row r="50" spans="1:18" ht="6" customHeight="1" x14ac:dyDescent="0.25">
      <c r="A50" s="426"/>
      <c r="B50" s="426"/>
      <c r="C50" s="426"/>
      <c r="D50" s="426"/>
      <c r="E50" s="426"/>
      <c r="F50" s="468"/>
      <c r="G50" s="695"/>
      <c r="H50" s="695"/>
      <c r="I50" s="695"/>
      <c r="J50" s="695"/>
      <c r="K50" s="695"/>
      <c r="L50" s="695"/>
      <c r="M50" s="695"/>
      <c r="N50" s="695"/>
      <c r="O50" s="695"/>
      <c r="P50" s="695"/>
      <c r="Q50" s="695"/>
      <c r="R50" s="695"/>
    </row>
    <row r="51" spans="1:18" ht="39" x14ac:dyDescent="0.25">
      <c r="A51" s="422" t="s">
        <v>206</v>
      </c>
      <c r="B51" s="1191"/>
      <c r="C51" s="1191"/>
      <c r="D51" s="1191"/>
      <c r="F51" s="242"/>
      <c r="G51" s="423"/>
      <c r="H51" s="420"/>
      <c r="J51" s="1192"/>
      <c r="K51" s="1192"/>
      <c r="L51" s="1192"/>
    </row>
    <row r="52" spans="1:18" x14ac:dyDescent="0.25">
      <c r="A52" s="445"/>
      <c r="B52" s="1047" t="s">
        <v>199</v>
      </c>
      <c r="C52" s="1047"/>
      <c r="D52" s="1047"/>
      <c r="E52" s="14"/>
      <c r="F52" s="1101" t="s">
        <v>200</v>
      </c>
      <c r="G52" s="1101"/>
      <c r="H52" s="1101"/>
      <c r="I52" s="14"/>
      <c r="J52" s="1047" t="s">
        <v>201</v>
      </c>
      <c r="K52" s="1047"/>
      <c r="L52" s="1047"/>
    </row>
    <row r="53" spans="1:18" x14ac:dyDescent="0.25">
      <c r="A53" s="445" t="s">
        <v>202</v>
      </c>
      <c r="B53" s="1178"/>
      <c r="C53" s="1178"/>
      <c r="D53" s="1178"/>
      <c r="E53" s="14"/>
      <c r="F53" s="1179"/>
      <c r="G53" s="1179"/>
      <c r="H53" s="1179"/>
      <c r="I53" s="14"/>
      <c r="J53" s="1179"/>
      <c r="K53" s="1179"/>
      <c r="L53" s="1179"/>
    </row>
    <row r="54" spans="1:18" x14ac:dyDescent="0.25">
      <c r="A54" s="266"/>
      <c r="B54" s="1047" t="s">
        <v>199</v>
      </c>
      <c r="C54" s="1047"/>
      <c r="D54" s="1047"/>
      <c r="E54" s="14"/>
      <c r="F54" s="1101" t="s">
        <v>203</v>
      </c>
      <c r="G54" s="1101"/>
      <c r="H54" s="1101"/>
      <c r="I54" s="14"/>
      <c r="J54" s="1047" t="s">
        <v>204</v>
      </c>
      <c r="K54" s="1047"/>
      <c r="L54" s="1047"/>
    </row>
    <row r="55" spans="1:18" x14ac:dyDescent="0.25">
      <c r="A55" s="445" t="s">
        <v>205</v>
      </c>
      <c r="B55" s="234"/>
      <c r="C55" s="230"/>
      <c r="D55" s="230"/>
      <c r="E55" s="235"/>
      <c r="F55" s="236"/>
      <c r="G55" s="230"/>
      <c r="H55" s="236"/>
    </row>
    <row r="56" spans="1:18" x14ac:dyDescent="0.25">
      <c r="A56" s="1344" t="s">
        <v>320</v>
      </c>
      <c r="B56" s="1344"/>
      <c r="C56" s="1344"/>
      <c r="D56" s="1344"/>
      <c r="E56" s="1344"/>
      <c r="F56" s="1344"/>
      <c r="G56" s="1344"/>
      <c r="H56" s="1344"/>
      <c r="I56" s="1344"/>
      <c r="J56" s="1344"/>
      <c r="K56" s="1344"/>
      <c r="L56" s="1344"/>
      <c r="M56" s="1344"/>
      <c r="N56" s="1344"/>
      <c r="O56" s="1344"/>
      <c r="P56" s="1344"/>
      <c r="Q56" s="1344"/>
      <c r="R56" s="1344"/>
    </row>
    <row r="57" spans="1:18" ht="24.75" customHeight="1" x14ac:dyDescent="0.25">
      <c r="A57" s="1344" t="s">
        <v>321</v>
      </c>
      <c r="B57" s="1345"/>
      <c r="C57" s="1345"/>
      <c r="D57" s="1345"/>
      <c r="E57" s="1345"/>
      <c r="F57" s="1345"/>
      <c r="G57" s="1345"/>
      <c r="H57" s="1345"/>
      <c r="I57" s="1345"/>
      <c r="J57" s="1345"/>
      <c r="K57" s="1345"/>
      <c r="L57" s="1345"/>
      <c r="M57" s="1345"/>
      <c r="N57" s="1345"/>
      <c r="O57" s="1345"/>
      <c r="P57" s="1345"/>
      <c r="Q57" s="1345"/>
      <c r="R57" s="1345"/>
    </row>
  </sheetData>
  <customSheetViews>
    <customSheetView guid="{BA6529BE-B863-4BA8-8CC0-F00E437619FD}" scale="85" showGridLines="0" fitToPage="1" topLeftCell="A10">
      <selection activeCell="M12" sqref="M12:N12"/>
      <rowBreaks count="1" manualBreakCount="1">
        <brk id="30" max="17" man="1"/>
      </rowBreaks>
      <pageMargins left="0.70866141732283472" right="0.39370078740157483" top="0.59055118110236227" bottom="0.39370078740157483" header="0.15748031496062992" footer="0"/>
      <pageSetup paperSize="9" scale="60" firstPageNumber="12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 topLeftCell="A10">
      <selection activeCell="M12" sqref="M12:N12"/>
      <rowBreaks count="1" manualBreakCount="1">
        <brk id="30" max="17" man="1"/>
      </rowBreaks>
      <pageMargins left="0.70866141732283472" right="0.39370078740157483" top="0.59055118110236227" bottom="0.39370078740157483" header="0.15748031496062992" footer="0"/>
      <pageSetup paperSize="9" scale="60" firstPageNumber="12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 topLeftCell="A13">
      <selection activeCell="K16" sqref="K16"/>
      <rowBreaks count="1" manualBreakCount="1">
        <brk id="30" max="17" man="1"/>
      </rowBreaks>
      <pageMargins left="0.70866141732283472" right="0.39370078740157483" top="0.59055118110236227" bottom="0.39370078740157483" header="0.15748031496062992" footer="0"/>
      <pageSetup paperSize="9" scale="60" firstPageNumber="12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>
      <selection activeCell="P48" sqref="P48:Q48"/>
      <rowBreaks count="1" manualBreakCount="1">
        <brk id="30" max="17" man="1"/>
      </rowBreaks>
      <pageMargins left="0.70866141732283472" right="0.39370078740157483" top="0.59055118110236227" bottom="0.39370078740157483" header="0.15748031496062992" footer="0"/>
      <pageSetup paperSize="9" scale="65" firstPageNumber="12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 topLeftCell="A10">
      <selection activeCell="M12" sqref="M12:N12"/>
      <rowBreaks count="1" manualBreakCount="1">
        <brk id="30" max="17" man="1"/>
      </rowBreaks>
      <pageMargins left="0.70866141732283472" right="0.39370078740157483" top="0.59055118110236227" bottom="0.39370078740157483" header="0.15748031496062992" footer="0"/>
      <pageSetup paperSize="9" scale="60" firstPageNumber="12" fitToHeight="0" orientation="landscape" useFirstPageNumber="1" r:id="rId5"/>
      <headerFooter>
        <oddHeader>&amp;C&amp;"Times New Roman,обычный"&amp;P</oddHeader>
      </headerFooter>
    </customSheetView>
  </customSheetViews>
  <mergeCells count="83">
    <mergeCell ref="D9:G9"/>
    <mergeCell ref="D7:O7"/>
    <mergeCell ref="D8:N8"/>
    <mergeCell ref="A56:R56"/>
    <mergeCell ref="A57:R57"/>
    <mergeCell ref="B53:D53"/>
    <mergeCell ref="F53:H53"/>
    <mergeCell ref="J53:L53"/>
    <mergeCell ref="B54:D54"/>
    <mergeCell ref="F54:H54"/>
    <mergeCell ref="J54:L54"/>
    <mergeCell ref="A49:E49"/>
    <mergeCell ref="B51:D51"/>
    <mergeCell ref="J51:L51"/>
    <mergeCell ref="B52:D52"/>
    <mergeCell ref="F52:H52"/>
    <mergeCell ref="J52:L52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31:R31"/>
    <mergeCell ref="A32:B33"/>
    <mergeCell ref="C32:C33"/>
    <mergeCell ref="D32:E32"/>
    <mergeCell ref="F32:F33"/>
    <mergeCell ref="G32:G33"/>
    <mergeCell ref="H32:J32"/>
    <mergeCell ref="K32:K33"/>
    <mergeCell ref="L32:N32"/>
    <mergeCell ref="O32:O33"/>
    <mergeCell ref="P32:Q32"/>
    <mergeCell ref="R32:R33"/>
    <mergeCell ref="A34:B34"/>
    <mergeCell ref="A35:B35"/>
    <mergeCell ref="A24:B24"/>
    <mergeCell ref="A25:B25"/>
    <mergeCell ref="T25:W30"/>
    <mergeCell ref="A26:B26"/>
    <mergeCell ref="A27:B27"/>
    <mergeCell ref="A28:B28"/>
    <mergeCell ref="A29:B29"/>
    <mergeCell ref="A30:E30"/>
    <mergeCell ref="A15:B15"/>
    <mergeCell ref="A16:B16"/>
    <mergeCell ref="T16:W23"/>
    <mergeCell ref="A18:B18"/>
    <mergeCell ref="A19:B19"/>
    <mergeCell ref="A20:B20"/>
    <mergeCell ref="A21:B21"/>
    <mergeCell ref="A22:B22"/>
    <mergeCell ref="A23:B23"/>
    <mergeCell ref="A14:B14"/>
    <mergeCell ref="A9:C9"/>
    <mergeCell ref="A10:C10"/>
    <mergeCell ref="T10:W15"/>
    <mergeCell ref="A11:R11"/>
    <mergeCell ref="A12:B13"/>
    <mergeCell ref="C12:C13"/>
    <mergeCell ref="D12:E12"/>
    <mergeCell ref="F12:F13"/>
    <mergeCell ref="G12:G13"/>
    <mergeCell ref="H12:J12"/>
    <mergeCell ref="K12:L12"/>
    <mergeCell ref="M12:N12"/>
    <mergeCell ref="O12:O13"/>
    <mergeCell ref="P12:Q12"/>
    <mergeCell ref="R12:R13"/>
    <mergeCell ref="A1:R1"/>
    <mergeCell ref="F3:N3"/>
    <mergeCell ref="T3:W8"/>
    <mergeCell ref="P5:Q5"/>
    <mergeCell ref="A7:C7"/>
    <mergeCell ref="A8:C8"/>
  </mergeCells>
  <pageMargins left="0.70866141732283472" right="0.39370078740157483" top="0.59055118110236227" bottom="0.39370078740157483" header="0.15748031496062992" footer="0"/>
  <pageSetup paperSize="9" scale="60" firstPageNumber="12" fitToHeight="0" orientation="landscape" useFirstPageNumber="1" r:id="rId6"/>
  <headerFooter>
    <oddHeader>&amp;C&amp;"Times New Roman,обычный"&amp;P</oddHeader>
  </headerFooter>
  <rowBreaks count="1" manualBreakCount="1">
    <brk id="30" max="17" man="1"/>
  </rowBreaks>
  <legacyDrawing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Список!$G$1:$G$60</xm:f>
          </x14:formula1>
          <xm:sqref>D7</xm:sqref>
        </x14:dataValidation>
        <x14:dataValidation type="list" allowBlank="1" showInputMessage="1" showErrorMessage="1">
          <x14:formula1>
            <xm:f>Список!$I$1:$I$3</xm:f>
          </x14:formula1>
          <xm:sqref>D8</xm:sqref>
        </x14:dataValidation>
        <x14:dataValidation type="list" allowBlank="1" showInputMessage="1" showErrorMessage="1">
          <x14:formula1>
            <xm:f>Список!$M$1:$M$4</xm:f>
          </x14:formula1>
          <xm:sqref>Q16:Q17 Q19:Q20 Q22:Q23 Q25:Q26 Q28:Q29 Q44:Q45 Q36 Q38:Q39 Q41:Q42 Q47:Q48</xm:sqref>
        </x14:dataValidation>
        <x14:dataValidation type="list" allowBlank="1" showInputMessage="1" showErrorMessage="1">
          <x14:formula1>
            <xm:f>Список!$K$1:$K$2</xm:f>
          </x14:formula1>
          <xm:sqref>P16:P17 P19:P20 P22:P23 P25:P26 P28:P29 P44:P45 P36 P38:P39 P41:P42 P47:P48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zoomScale="85" zoomScaleNormal="85" zoomScaleSheetLayoutView="115" workbookViewId="0">
      <selection activeCell="G12" sqref="G12:G13"/>
    </sheetView>
  </sheetViews>
  <sheetFormatPr defaultRowHeight="15" x14ac:dyDescent="0.25"/>
  <cols>
    <col min="1" max="1" width="1.140625" customWidth="1"/>
    <col min="2" max="2" width="24" customWidth="1"/>
    <col min="3" max="3" width="5.42578125" customWidth="1"/>
    <col min="4" max="4" width="8.28515625" customWidth="1"/>
    <col min="5" max="5" width="12.7109375" customWidth="1"/>
    <col min="6" max="6" width="11.140625" customWidth="1"/>
    <col min="7" max="7" width="7" customWidth="1"/>
    <col min="8" max="8" width="12" customWidth="1"/>
    <col min="9" max="9" width="12.85546875" customWidth="1"/>
    <col min="10" max="10" width="8.5703125" customWidth="1"/>
    <col min="11" max="12" width="9.140625" customWidth="1"/>
    <col min="13" max="13" width="10.140625" customWidth="1"/>
    <col min="14" max="14" width="17.7109375" style="770" customWidth="1"/>
    <col min="15" max="16" width="14.28515625" customWidth="1"/>
    <col min="17" max="17" width="18.85546875" customWidth="1"/>
  </cols>
  <sheetData>
    <row r="1" spans="1:22" ht="27" customHeight="1" x14ac:dyDescent="0.25">
      <c r="B1" s="1090" t="s">
        <v>322</v>
      </c>
      <c r="C1" s="1091"/>
      <c r="D1" s="1091"/>
      <c r="E1" s="1091"/>
      <c r="F1" s="1091"/>
      <c r="G1" s="109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S1" s="1366" t="s">
        <v>234</v>
      </c>
      <c r="T1" s="1366"/>
      <c r="U1" s="1366"/>
      <c r="V1" s="1366"/>
    </row>
    <row r="2" spans="1:22" ht="5.25" customHeight="1" x14ac:dyDescent="0.25">
      <c r="B2" s="470"/>
      <c r="C2" s="470"/>
      <c r="D2" s="470"/>
      <c r="E2" s="470"/>
      <c r="F2" s="470"/>
      <c r="G2" s="470"/>
      <c r="H2" s="471"/>
      <c r="I2" s="471"/>
      <c r="J2" s="471"/>
      <c r="K2" s="471"/>
      <c r="L2" s="471"/>
      <c r="M2" s="471"/>
      <c r="N2" s="767"/>
      <c r="O2" s="471"/>
      <c r="P2" s="471"/>
      <c r="Q2" s="471"/>
      <c r="S2" s="1366"/>
      <c r="T2" s="1366"/>
      <c r="U2" s="1366"/>
      <c r="V2" s="1366"/>
    </row>
    <row r="3" spans="1:22" ht="15.75" thickBot="1" x14ac:dyDescent="0.3">
      <c r="B3" s="446"/>
      <c r="C3" s="446"/>
      <c r="D3" s="446"/>
      <c r="E3" s="446"/>
      <c r="F3" s="446"/>
      <c r="G3" s="446"/>
      <c r="H3" s="446"/>
      <c r="I3" s="446"/>
      <c r="J3" s="446"/>
      <c r="K3" s="13"/>
      <c r="L3" s="13"/>
      <c r="M3" s="207"/>
      <c r="N3" s="768"/>
      <c r="O3" s="447"/>
      <c r="P3" s="469"/>
      <c r="Q3" s="449" t="s">
        <v>27</v>
      </c>
      <c r="S3" s="1027" t="s">
        <v>235</v>
      </c>
      <c r="T3" s="1027"/>
      <c r="U3" s="1027"/>
      <c r="V3" s="1027"/>
    </row>
    <row r="4" spans="1:22" x14ac:dyDescent="0.25">
      <c r="B4" s="450"/>
      <c r="C4" s="450"/>
      <c r="D4" s="450"/>
      <c r="E4" s="1367" t="s">
        <v>757</v>
      </c>
      <c r="F4" s="1367"/>
      <c r="G4" s="1367"/>
      <c r="H4" s="1367"/>
      <c r="I4" s="1367"/>
      <c r="J4" s="1367"/>
      <c r="K4" s="1367"/>
      <c r="L4" s="1367"/>
      <c r="M4" s="1367"/>
      <c r="N4" s="1367"/>
      <c r="O4" s="1333" t="s">
        <v>29</v>
      </c>
      <c r="P4" s="1334"/>
      <c r="Q4" s="472"/>
      <c r="S4" s="1027"/>
      <c r="T4" s="1027"/>
      <c r="U4" s="1027"/>
      <c r="V4" s="1027"/>
    </row>
    <row r="5" spans="1:22" x14ac:dyDescent="0.25">
      <c r="B5" s="473"/>
      <c r="C5" s="473"/>
      <c r="D5" s="473"/>
      <c r="E5" s="473"/>
      <c r="F5" s="473"/>
      <c r="G5" s="473"/>
      <c r="H5" s="473"/>
      <c r="I5" s="473"/>
      <c r="J5" s="473"/>
      <c r="K5" s="13"/>
      <c r="L5" s="13"/>
      <c r="M5" s="207"/>
      <c r="N5" s="768"/>
      <c r="O5" s="1333" t="s">
        <v>26</v>
      </c>
      <c r="P5" s="1334"/>
      <c r="Q5" s="474"/>
      <c r="S5" s="1027"/>
      <c r="T5" s="1027"/>
      <c r="U5" s="1027"/>
      <c r="V5" s="1027"/>
    </row>
    <row r="6" spans="1:22" x14ac:dyDescent="0.25">
      <c r="B6" s="446"/>
      <c r="C6" s="446"/>
      <c r="D6" s="446"/>
      <c r="E6" s="446"/>
      <c r="F6" s="446"/>
      <c r="G6" s="446"/>
      <c r="H6" s="446"/>
      <c r="I6" s="446"/>
      <c r="J6" s="446"/>
      <c r="K6" s="13"/>
      <c r="L6" s="13"/>
      <c r="M6" s="207"/>
      <c r="N6" s="768"/>
      <c r="O6" s="1333" t="s">
        <v>10</v>
      </c>
      <c r="P6" s="1334"/>
      <c r="Q6" s="474"/>
      <c r="S6" s="1027"/>
      <c r="T6" s="1027"/>
      <c r="U6" s="1027"/>
      <c r="V6" s="1027"/>
    </row>
    <row r="7" spans="1:22" x14ac:dyDescent="0.25">
      <c r="B7" s="1335" t="s">
        <v>23</v>
      </c>
      <c r="C7" s="1335"/>
      <c r="D7" s="1045" t="s">
        <v>700</v>
      </c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333" t="s">
        <v>16</v>
      </c>
      <c r="P7" s="1334"/>
      <c r="Q7" s="474">
        <v>183701001</v>
      </c>
      <c r="S7" s="1027"/>
      <c r="T7" s="1027"/>
      <c r="U7" s="1027"/>
      <c r="V7" s="1027"/>
    </row>
    <row r="8" spans="1:22" ht="27" customHeight="1" x14ac:dyDescent="0.25">
      <c r="B8" s="1335" t="s">
        <v>44</v>
      </c>
      <c r="C8" s="1335"/>
      <c r="D8" s="1046" t="s">
        <v>742</v>
      </c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333" t="s">
        <v>160</v>
      </c>
      <c r="P8" s="1334"/>
      <c r="Q8" s="474"/>
      <c r="S8" s="1027"/>
      <c r="T8" s="1027"/>
      <c r="U8" s="1027"/>
      <c r="V8" s="1027"/>
    </row>
    <row r="9" spans="1:22" ht="15" customHeight="1" x14ac:dyDescent="0.25">
      <c r="B9" s="1335" t="s">
        <v>25</v>
      </c>
      <c r="C9" s="1335"/>
      <c r="D9" s="1365" t="s">
        <v>744</v>
      </c>
      <c r="E9" s="1365"/>
      <c r="F9" s="1365"/>
      <c r="G9" s="475"/>
      <c r="H9" s="475"/>
      <c r="I9" s="475"/>
      <c r="J9" s="475"/>
      <c r="K9" s="475"/>
      <c r="L9" s="475"/>
      <c r="M9" s="475"/>
      <c r="N9" s="475"/>
      <c r="O9" s="1333" t="s">
        <v>295</v>
      </c>
      <c r="P9" s="1334"/>
      <c r="Q9" s="474"/>
      <c r="S9" s="287"/>
      <c r="T9" s="287"/>
      <c r="U9" s="287"/>
      <c r="V9" s="287"/>
    </row>
    <row r="10" spans="1:22" ht="15.75" thickBot="1" x14ac:dyDescent="0.3">
      <c r="B10" s="1336" t="s">
        <v>12</v>
      </c>
      <c r="C10" s="1336"/>
      <c r="D10" s="457"/>
      <c r="E10" s="457"/>
      <c r="F10" s="457"/>
      <c r="G10" s="457"/>
      <c r="H10" s="207"/>
      <c r="I10" s="207"/>
      <c r="J10" s="207"/>
      <c r="K10" s="13"/>
      <c r="L10" s="13"/>
      <c r="M10" s="207"/>
      <c r="N10" s="768"/>
      <c r="O10" s="1363"/>
      <c r="P10" s="1364"/>
      <c r="Q10" s="476"/>
      <c r="S10" s="1029" t="s">
        <v>236</v>
      </c>
      <c r="T10" s="1029"/>
      <c r="U10" s="1029"/>
      <c r="V10" s="1029"/>
    </row>
    <row r="11" spans="1:22" x14ac:dyDescent="0.25">
      <c r="B11" s="399"/>
      <c r="C11" s="399"/>
      <c r="D11" s="399"/>
      <c r="E11" s="399"/>
      <c r="F11" s="399"/>
      <c r="G11" s="399"/>
      <c r="H11" s="207"/>
      <c r="I11" s="207"/>
      <c r="J11" s="207"/>
      <c r="K11" s="207"/>
      <c r="L11" s="207"/>
      <c r="M11" s="207"/>
      <c r="N11" s="768"/>
      <c r="O11" s="207"/>
      <c r="P11" s="207"/>
      <c r="Q11" s="207"/>
      <c r="S11" s="1029"/>
      <c r="T11" s="1029"/>
      <c r="U11" s="1029"/>
      <c r="V11" s="1029"/>
    </row>
    <row r="12" spans="1:22" ht="32.25" customHeight="1" x14ac:dyDescent="0.25">
      <c r="A12" s="356"/>
      <c r="B12" s="1067" t="s">
        <v>267</v>
      </c>
      <c r="C12" s="1067"/>
      <c r="D12" s="1072" t="s">
        <v>264</v>
      </c>
      <c r="E12" s="1075" t="s">
        <v>260</v>
      </c>
      <c r="F12" s="1065"/>
      <c r="G12" s="1072" t="s">
        <v>2</v>
      </c>
      <c r="H12" s="1066" t="s">
        <v>323</v>
      </c>
      <c r="I12" s="1077" t="s">
        <v>324</v>
      </c>
      <c r="J12" s="1067"/>
      <c r="K12" s="1068"/>
      <c r="L12" s="1066" t="s">
        <v>299</v>
      </c>
      <c r="M12" s="1275"/>
      <c r="N12" s="1362" t="s">
        <v>325</v>
      </c>
      <c r="O12" s="1066" t="s">
        <v>316</v>
      </c>
      <c r="P12" s="1275"/>
      <c r="Q12" s="1075" t="s">
        <v>326</v>
      </c>
      <c r="S12" s="1029"/>
      <c r="T12" s="1029"/>
      <c r="U12" s="1029"/>
      <c r="V12" s="1029"/>
    </row>
    <row r="13" spans="1:22" ht="54" customHeight="1" x14ac:dyDescent="0.25">
      <c r="A13" s="356"/>
      <c r="B13" s="1084"/>
      <c r="C13" s="1084"/>
      <c r="D13" s="1074"/>
      <c r="E13" s="400" t="s">
        <v>0</v>
      </c>
      <c r="F13" s="400" t="s">
        <v>257</v>
      </c>
      <c r="G13" s="1073"/>
      <c r="H13" s="1066"/>
      <c r="I13" s="400" t="s">
        <v>0</v>
      </c>
      <c r="J13" s="400" t="s">
        <v>10</v>
      </c>
      <c r="K13" s="400" t="s">
        <v>327</v>
      </c>
      <c r="L13" s="400" t="s">
        <v>305</v>
      </c>
      <c r="M13" s="400" t="s">
        <v>306</v>
      </c>
      <c r="N13" s="1362"/>
      <c r="O13" s="461" t="s">
        <v>309</v>
      </c>
      <c r="P13" s="461" t="s">
        <v>310</v>
      </c>
      <c r="Q13" s="1075"/>
      <c r="S13" s="1029"/>
      <c r="T13" s="1029"/>
      <c r="U13" s="1029"/>
      <c r="V13" s="1029"/>
    </row>
    <row r="14" spans="1:22" s="478" customFormat="1" ht="13.7" customHeight="1" x14ac:dyDescent="0.2">
      <c r="A14" s="477"/>
      <c r="B14" s="1359">
        <v>1</v>
      </c>
      <c r="C14" s="1359"/>
      <c r="D14" s="683">
        <v>2</v>
      </c>
      <c r="E14" s="683">
        <v>3</v>
      </c>
      <c r="F14" s="683">
        <v>4</v>
      </c>
      <c r="G14" s="683">
        <v>5</v>
      </c>
      <c r="H14" s="683">
        <v>6</v>
      </c>
      <c r="I14" s="683">
        <v>7</v>
      </c>
      <c r="J14" s="683">
        <v>8</v>
      </c>
      <c r="K14" s="683">
        <v>9</v>
      </c>
      <c r="L14" s="683">
        <v>10</v>
      </c>
      <c r="M14" s="683">
        <v>11</v>
      </c>
      <c r="N14" s="769">
        <v>12</v>
      </c>
      <c r="O14" s="683">
        <v>13</v>
      </c>
      <c r="P14" s="683">
        <v>14</v>
      </c>
      <c r="Q14" s="683">
        <v>15</v>
      </c>
      <c r="S14" s="1029"/>
      <c r="T14" s="1029"/>
      <c r="U14" s="1029"/>
      <c r="V14" s="1029"/>
    </row>
    <row r="15" spans="1:22" ht="39.6" customHeight="1" thickBot="1" x14ac:dyDescent="0.3">
      <c r="B15" s="1360" t="s">
        <v>381</v>
      </c>
      <c r="C15" s="1361"/>
      <c r="D15" s="703" t="s">
        <v>5</v>
      </c>
      <c r="E15" s="682" t="s">
        <v>5</v>
      </c>
      <c r="F15" s="703" t="s">
        <v>5</v>
      </c>
      <c r="G15" s="704">
        <v>1000</v>
      </c>
      <c r="H15" s="774">
        <f>SUM(H16:H17)</f>
        <v>0</v>
      </c>
      <c r="I15" s="205" t="s">
        <v>5</v>
      </c>
      <c r="J15" s="205" t="s">
        <v>5</v>
      </c>
      <c r="K15" s="205" t="s">
        <v>5</v>
      </c>
      <c r="L15" s="205" t="s">
        <v>5</v>
      </c>
      <c r="M15" s="205" t="s">
        <v>5</v>
      </c>
      <c r="N15" s="774">
        <f>SUM(N16:N17)</f>
        <v>0</v>
      </c>
      <c r="O15" s="205" t="s">
        <v>5</v>
      </c>
      <c r="P15" s="205" t="s">
        <v>5</v>
      </c>
      <c r="Q15" s="772" t="s">
        <v>5</v>
      </c>
      <c r="S15" s="1029"/>
      <c r="T15" s="1029"/>
      <c r="U15" s="1029"/>
      <c r="V15" s="1029"/>
    </row>
    <row r="16" spans="1:22" ht="30.75" customHeight="1" x14ac:dyDescent="0.25">
      <c r="B16" s="1351" t="s">
        <v>244</v>
      </c>
      <c r="C16" s="1352"/>
      <c r="D16" s="684"/>
      <c r="E16" s="683"/>
      <c r="F16" s="684"/>
      <c r="G16" s="696">
        <v>1001</v>
      </c>
      <c r="H16" s="769"/>
      <c r="I16" s="709"/>
      <c r="J16" s="709"/>
      <c r="K16" s="709"/>
      <c r="L16" s="709"/>
      <c r="M16" s="709"/>
      <c r="N16" s="769"/>
      <c r="O16" s="709"/>
      <c r="P16" s="709"/>
      <c r="Q16" s="775"/>
      <c r="S16" s="287"/>
      <c r="T16" s="287"/>
      <c r="U16" s="287"/>
      <c r="V16" s="287"/>
    </row>
    <row r="17" spans="2:22" x14ac:dyDescent="0.25">
      <c r="B17" s="1353"/>
      <c r="C17" s="1354"/>
      <c r="D17" s="697"/>
      <c r="E17" s="698"/>
      <c r="F17" s="699"/>
      <c r="G17" s="696"/>
      <c r="H17" s="776"/>
      <c r="I17" s="739"/>
      <c r="J17" s="739"/>
      <c r="K17" s="739"/>
      <c r="L17" s="739"/>
      <c r="M17" s="739"/>
      <c r="N17" s="776"/>
      <c r="O17" s="777"/>
      <c r="P17" s="777"/>
      <c r="Q17" s="742"/>
      <c r="S17" s="1024" t="s">
        <v>237</v>
      </c>
      <c r="T17" s="1024"/>
      <c r="U17" s="1024"/>
      <c r="V17" s="1024"/>
    </row>
    <row r="18" spans="2:22" ht="36" customHeight="1" thickBot="1" x14ac:dyDescent="0.3">
      <c r="B18" s="1349" t="s">
        <v>651</v>
      </c>
      <c r="C18" s="1350"/>
      <c r="D18" s="684" t="s">
        <v>5</v>
      </c>
      <c r="E18" s="683" t="s">
        <v>5</v>
      </c>
      <c r="F18" s="684" t="s">
        <v>5</v>
      </c>
      <c r="G18" s="700">
        <v>2000</v>
      </c>
      <c r="H18" s="710">
        <f>SUM(H19:H20)</f>
        <v>0</v>
      </c>
      <c r="I18" s="205" t="s">
        <v>5</v>
      </c>
      <c r="J18" s="205" t="s">
        <v>5</v>
      </c>
      <c r="K18" s="205" t="s">
        <v>5</v>
      </c>
      <c r="L18" s="205" t="s">
        <v>5</v>
      </c>
      <c r="M18" s="205" t="s">
        <v>5</v>
      </c>
      <c r="N18" s="710">
        <f>SUM(N19:N20)</f>
        <v>0</v>
      </c>
      <c r="O18" s="205" t="s">
        <v>5</v>
      </c>
      <c r="P18" s="205" t="s">
        <v>5</v>
      </c>
      <c r="Q18" s="773" t="s">
        <v>5</v>
      </c>
      <c r="S18" s="1024"/>
      <c r="T18" s="1024"/>
      <c r="U18" s="1024"/>
      <c r="V18" s="1024"/>
    </row>
    <row r="19" spans="2:22" ht="33" customHeight="1" x14ac:dyDescent="0.25">
      <c r="B19" s="1351" t="s">
        <v>244</v>
      </c>
      <c r="C19" s="1352"/>
      <c r="D19" s="684"/>
      <c r="E19" s="683"/>
      <c r="F19" s="684"/>
      <c r="G19" s="700">
        <v>2001</v>
      </c>
      <c r="H19" s="769"/>
      <c r="I19" s="709"/>
      <c r="J19" s="709"/>
      <c r="K19" s="709"/>
      <c r="L19" s="709"/>
      <c r="M19" s="709"/>
      <c r="N19" s="769"/>
      <c r="O19" s="709"/>
      <c r="P19" s="709"/>
      <c r="Q19" s="775"/>
      <c r="S19" s="1024"/>
      <c r="T19" s="1024"/>
      <c r="U19" s="1024"/>
      <c r="V19" s="1024"/>
    </row>
    <row r="20" spans="2:22" ht="15" customHeight="1" thickBot="1" x14ac:dyDescent="0.3">
      <c r="B20" s="1353"/>
      <c r="C20" s="1354"/>
      <c r="D20" s="697"/>
      <c r="E20" s="698"/>
      <c r="F20" s="699"/>
      <c r="G20" s="700"/>
      <c r="H20" s="769"/>
      <c r="I20" s="205"/>
      <c r="J20" s="205"/>
      <c r="K20" s="205"/>
      <c r="L20" s="205"/>
      <c r="M20" s="205"/>
      <c r="N20" s="769"/>
      <c r="O20" s="777"/>
      <c r="P20" s="777"/>
      <c r="Q20" s="773"/>
      <c r="S20" s="1024"/>
      <c r="T20" s="1024"/>
      <c r="U20" s="1024"/>
      <c r="V20" s="1024"/>
    </row>
    <row r="21" spans="2:22" ht="28.5" customHeight="1" thickBot="1" x14ac:dyDescent="0.3">
      <c r="B21" s="1349" t="s">
        <v>247</v>
      </c>
      <c r="C21" s="1350"/>
      <c r="D21" s="684" t="s">
        <v>5</v>
      </c>
      <c r="E21" s="683" t="s">
        <v>5</v>
      </c>
      <c r="F21" s="684" t="s">
        <v>5</v>
      </c>
      <c r="G21" s="700">
        <v>3000</v>
      </c>
      <c r="H21" s="710">
        <f>SUM(H22:H23)</f>
        <v>0</v>
      </c>
      <c r="I21" s="205" t="s">
        <v>5</v>
      </c>
      <c r="J21" s="205" t="s">
        <v>5</v>
      </c>
      <c r="K21" s="205" t="s">
        <v>5</v>
      </c>
      <c r="L21" s="205" t="s">
        <v>5</v>
      </c>
      <c r="M21" s="205" t="s">
        <v>5</v>
      </c>
      <c r="N21" s="710">
        <f>SUM(N22:N23)</f>
        <v>0</v>
      </c>
      <c r="O21" s="205" t="s">
        <v>5</v>
      </c>
      <c r="P21" s="205" t="s">
        <v>5</v>
      </c>
      <c r="Q21" s="773" t="s">
        <v>5</v>
      </c>
      <c r="S21" s="1024"/>
      <c r="T21" s="1024"/>
      <c r="U21" s="1024"/>
      <c r="V21" s="1024"/>
    </row>
    <row r="22" spans="2:22" ht="32.25" customHeight="1" x14ac:dyDescent="0.25">
      <c r="B22" s="1351" t="s">
        <v>244</v>
      </c>
      <c r="C22" s="1352"/>
      <c r="D22" s="684"/>
      <c r="E22" s="683"/>
      <c r="F22" s="684"/>
      <c r="G22" s="700">
        <v>3001</v>
      </c>
      <c r="H22" s="778"/>
      <c r="I22" s="779"/>
      <c r="J22" s="779"/>
      <c r="K22" s="779"/>
      <c r="L22" s="779"/>
      <c r="M22" s="779"/>
      <c r="N22" s="778"/>
      <c r="O22" s="779"/>
      <c r="P22" s="779"/>
      <c r="Q22" s="780"/>
      <c r="S22" s="1024"/>
      <c r="T22" s="1024"/>
      <c r="U22" s="1024"/>
      <c r="V22" s="1024"/>
    </row>
    <row r="23" spans="2:22" ht="15.75" thickBot="1" x14ac:dyDescent="0.3">
      <c r="B23" s="1353"/>
      <c r="C23" s="1354"/>
      <c r="D23" s="697"/>
      <c r="E23" s="698"/>
      <c r="F23" s="699"/>
      <c r="G23" s="700"/>
      <c r="H23" s="778"/>
      <c r="I23" s="205"/>
      <c r="J23" s="205"/>
      <c r="K23" s="205"/>
      <c r="L23" s="205"/>
      <c r="M23" s="205"/>
      <c r="N23" s="778"/>
      <c r="O23" s="777"/>
      <c r="P23" s="777"/>
      <c r="Q23" s="773"/>
      <c r="S23" s="1024"/>
      <c r="T23" s="1024"/>
      <c r="U23" s="1024"/>
      <c r="V23" s="1024"/>
    </row>
    <row r="24" spans="2:22" ht="25.5" customHeight="1" thickBot="1" x14ac:dyDescent="0.3">
      <c r="B24" s="1349" t="s">
        <v>246</v>
      </c>
      <c r="C24" s="1350"/>
      <c r="D24" s="684" t="s">
        <v>5</v>
      </c>
      <c r="E24" s="683" t="s">
        <v>5</v>
      </c>
      <c r="F24" s="684" t="s">
        <v>5</v>
      </c>
      <c r="G24" s="700">
        <v>4000</v>
      </c>
      <c r="H24" s="710">
        <f>SUM(H25:H26)</f>
        <v>0</v>
      </c>
      <c r="I24" s="205" t="s">
        <v>5</v>
      </c>
      <c r="J24" s="205" t="s">
        <v>5</v>
      </c>
      <c r="K24" s="205" t="s">
        <v>5</v>
      </c>
      <c r="L24" s="205" t="s">
        <v>5</v>
      </c>
      <c r="M24" s="205" t="s">
        <v>5</v>
      </c>
      <c r="N24" s="710">
        <f>SUM(N25:N26)</f>
        <v>0</v>
      </c>
      <c r="O24" s="205" t="s">
        <v>5</v>
      </c>
      <c r="P24" s="205" t="s">
        <v>5</v>
      </c>
      <c r="Q24" s="773" t="s">
        <v>5</v>
      </c>
    </row>
    <row r="25" spans="2:22" ht="30" customHeight="1" x14ac:dyDescent="0.25">
      <c r="B25" s="1351" t="s">
        <v>244</v>
      </c>
      <c r="C25" s="1352"/>
      <c r="D25" s="684"/>
      <c r="E25" s="683"/>
      <c r="F25" s="684"/>
      <c r="G25" s="700">
        <v>4001</v>
      </c>
      <c r="H25" s="778"/>
      <c r="I25" s="779"/>
      <c r="J25" s="779"/>
      <c r="K25" s="779"/>
      <c r="L25" s="779"/>
      <c r="M25" s="779"/>
      <c r="N25" s="778"/>
      <c r="O25" s="779"/>
      <c r="P25" s="779"/>
      <c r="Q25" s="780"/>
      <c r="S25" s="1021" t="s">
        <v>238</v>
      </c>
      <c r="T25" s="1021"/>
      <c r="U25" s="1021"/>
      <c r="V25" s="1021"/>
    </row>
    <row r="26" spans="2:22" ht="15.75" thickBot="1" x14ac:dyDescent="0.3">
      <c r="B26" s="1353"/>
      <c r="C26" s="1354"/>
      <c r="D26" s="697"/>
      <c r="E26" s="698"/>
      <c r="F26" s="699"/>
      <c r="G26" s="700"/>
      <c r="H26" s="778"/>
      <c r="I26" s="205"/>
      <c r="J26" s="205"/>
      <c r="K26" s="205"/>
      <c r="L26" s="205"/>
      <c r="M26" s="205"/>
      <c r="N26" s="778"/>
      <c r="O26" s="777"/>
      <c r="P26" s="777"/>
      <c r="Q26" s="773"/>
      <c r="S26" s="1021"/>
      <c r="T26" s="1021"/>
      <c r="U26" s="1021"/>
      <c r="V26" s="1021"/>
    </row>
    <row r="27" spans="2:22" ht="27.75" customHeight="1" thickBot="1" x14ac:dyDescent="0.3">
      <c r="B27" s="1355" t="s">
        <v>328</v>
      </c>
      <c r="C27" s="1356"/>
      <c r="D27" s="684" t="s">
        <v>5</v>
      </c>
      <c r="E27" s="683" t="s">
        <v>5</v>
      </c>
      <c r="F27" s="684" t="s">
        <v>5</v>
      </c>
      <c r="G27" s="700">
        <v>5000</v>
      </c>
      <c r="H27" s="710">
        <f>SUM(H28:H29)</f>
        <v>0</v>
      </c>
      <c r="I27" s="205" t="s">
        <v>5</v>
      </c>
      <c r="J27" s="205" t="s">
        <v>5</v>
      </c>
      <c r="K27" s="205" t="s">
        <v>5</v>
      </c>
      <c r="L27" s="205" t="s">
        <v>5</v>
      </c>
      <c r="M27" s="205" t="s">
        <v>5</v>
      </c>
      <c r="N27" s="710">
        <f>SUM(N28:N29)</f>
        <v>0</v>
      </c>
      <c r="O27" s="205" t="s">
        <v>5</v>
      </c>
      <c r="P27" s="205" t="s">
        <v>5</v>
      </c>
      <c r="Q27" s="773" t="s">
        <v>5</v>
      </c>
      <c r="S27" s="1021"/>
      <c r="T27" s="1021"/>
      <c r="U27" s="1021"/>
      <c r="V27" s="1021"/>
    </row>
    <row r="28" spans="2:22" ht="30" customHeight="1" x14ac:dyDescent="0.25">
      <c r="B28" s="1351" t="s">
        <v>244</v>
      </c>
      <c r="C28" s="1352"/>
      <c r="D28" s="684"/>
      <c r="E28" s="683"/>
      <c r="F28" s="684"/>
      <c r="G28" s="700">
        <v>5001</v>
      </c>
      <c r="H28" s="778"/>
      <c r="I28" s="779"/>
      <c r="J28" s="779"/>
      <c r="K28" s="779"/>
      <c r="L28" s="779"/>
      <c r="M28" s="779"/>
      <c r="N28" s="778"/>
      <c r="O28" s="779"/>
      <c r="P28" s="779"/>
      <c r="Q28" s="780"/>
      <c r="S28" s="1021"/>
      <c r="T28" s="1021"/>
      <c r="U28" s="1021"/>
      <c r="V28" s="1021"/>
    </row>
    <row r="29" spans="2:22" x14ac:dyDescent="0.25">
      <c r="B29" s="1353"/>
      <c r="C29" s="1354"/>
      <c r="D29" s="697"/>
      <c r="E29" s="698"/>
      <c r="F29" s="699"/>
      <c r="G29" s="701"/>
      <c r="H29" s="778"/>
      <c r="I29" s="779"/>
      <c r="J29" s="779"/>
      <c r="K29" s="779"/>
      <c r="L29" s="779"/>
      <c r="M29" s="779"/>
      <c r="N29" s="778"/>
      <c r="O29" s="777"/>
      <c r="P29" s="777"/>
      <c r="Q29" s="780"/>
      <c r="S29" s="1021"/>
      <c r="T29" s="1021"/>
      <c r="U29" s="1021"/>
      <c r="V29" s="1021"/>
    </row>
    <row r="30" spans="2:22" ht="15.75" thickBot="1" x14ac:dyDescent="0.3">
      <c r="B30" s="1357" t="s">
        <v>329</v>
      </c>
      <c r="C30" s="1357"/>
      <c r="D30" s="1357"/>
      <c r="E30" s="1357"/>
      <c r="F30" s="1358"/>
      <c r="G30" s="702">
        <v>9000</v>
      </c>
      <c r="H30" s="205" t="s">
        <v>5</v>
      </c>
      <c r="I30" s="205" t="s">
        <v>5</v>
      </c>
      <c r="J30" s="205" t="s">
        <v>5</v>
      </c>
      <c r="K30" s="205" t="s">
        <v>5</v>
      </c>
      <c r="L30" s="205" t="s">
        <v>5</v>
      </c>
      <c r="M30" s="205" t="s">
        <v>5</v>
      </c>
      <c r="N30" s="781">
        <f>N15+N18+N21+N24+N27</f>
        <v>0</v>
      </c>
      <c r="O30" s="205" t="s">
        <v>5</v>
      </c>
      <c r="P30" s="205" t="s">
        <v>5</v>
      </c>
      <c r="Q30" s="773" t="s">
        <v>5</v>
      </c>
      <c r="S30" s="1021"/>
      <c r="T30" s="1021"/>
      <c r="U30" s="1021"/>
      <c r="V30" s="1021"/>
    </row>
    <row r="31" spans="2:22" ht="6.75" customHeight="1" x14ac:dyDescent="0.25"/>
    <row r="32" spans="2:22" ht="39" x14ac:dyDescent="0.25">
      <c r="B32" s="407" t="s">
        <v>206</v>
      </c>
      <c r="C32" s="479"/>
      <c r="D32" s="230"/>
      <c r="E32" s="263"/>
      <c r="F32" s="263"/>
      <c r="G32" s="263"/>
      <c r="H32" s="263"/>
      <c r="I32" s="233"/>
      <c r="J32" s="242"/>
      <c r="K32" s="1173"/>
      <c r="L32" s="1173"/>
      <c r="M32" s="1173"/>
      <c r="O32" s="1173"/>
      <c r="P32" s="1173"/>
    </row>
    <row r="33" spans="2:22" ht="18.75" customHeight="1" x14ac:dyDescent="0.25">
      <c r="B33" s="265"/>
      <c r="C33" s="1347"/>
      <c r="D33" s="1347"/>
      <c r="E33" s="1047" t="s">
        <v>199</v>
      </c>
      <c r="F33" s="1047"/>
      <c r="G33" s="1047"/>
      <c r="H33" s="1047"/>
      <c r="I33" s="480"/>
      <c r="J33" s="1047" t="s">
        <v>200</v>
      </c>
      <c r="K33" s="1047"/>
      <c r="L33" s="1047"/>
      <c r="M33" s="1047"/>
      <c r="N33" s="771"/>
      <c r="O33" s="1047" t="s">
        <v>201</v>
      </c>
      <c r="P33" s="1047"/>
    </row>
    <row r="34" spans="2:22" x14ac:dyDescent="0.25">
      <c r="B34" s="265" t="s">
        <v>202</v>
      </c>
      <c r="C34" s="233"/>
      <c r="D34" s="230"/>
      <c r="E34" s="406"/>
      <c r="F34" s="269"/>
      <c r="G34" s="406"/>
      <c r="H34" s="14"/>
      <c r="I34" s="481"/>
      <c r="J34" s="1179"/>
      <c r="K34" s="1179"/>
      <c r="L34" s="1179"/>
      <c r="M34" s="1179"/>
      <c r="N34" s="771"/>
      <c r="O34" s="1346"/>
      <c r="P34" s="1346"/>
      <c r="S34" s="14"/>
      <c r="T34" s="14"/>
      <c r="U34" s="14"/>
      <c r="V34" s="14"/>
    </row>
    <row r="35" spans="2:22" ht="15" customHeight="1" x14ac:dyDescent="0.25">
      <c r="B35" s="266"/>
      <c r="C35" s="1347"/>
      <c r="D35" s="1347"/>
      <c r="E35" s="1047" t="s">
        <v>199</v>
      </c>
      <c r="F35" s="1047"/>
      <c r="G35" s="1047"/>
      <c r="H35" s="1047"/>
      <c r="I35" s="480"/>
      <c r="J35" s="1348" t="s">
        <v>203</v>
      </c>
      <c r="K35" s="1348"/>
      <c r="L35" s="1348"/>
      <c r="M35" s="1348"/>
      <c r="N35" s="771"/>
      <c r="O35" s="1047" t="s">
        <v>204</v>
      </c>
      <c r="P35" s="1047"/>
    </row>
    <row r="36" spans="2:22" x14ac:dyDescent="0.25">
      <c r="B36" s="265" t="s">
        <v>205</v>
      </c>
      <c r="C36" s="233"/>
      <c r="D36" s="230"/>
      <c r="E36" s="230"/>
      <c r="F36" s="235"/>
      <c r="G36" s="236"/>
      <c r="H36" s="230"/>
      <c r="I36" s="236"/>
    </row>
  </sheetData>
  <customSheetViews>
    <customSheetView guid="{BA6529BE-B863-4BA8-8CC0-F00E437619FD}" scale="85" showGridLines="0" fitToPage="1">
      <selection activeCell="G12" sqref="G12:G13"/>
      <pageMargins left="0.70866141732283472" right="0.39370078740157483" top="0.59055118110236227" bottom="0.39370078740157483" header="0.15748031496062992" footer="0"/>
      <pageSetup paperSize="9" scale="68" firstPageNumber="14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>
      <selection activeCell="G12" sqref="G12:G13"/>
      <pageMargins left="0.70866141732283472" right="0.39370078740157483" top="0.59055118110236227" bottom="0.39370078740157483" header="0.15748031496062992" footer="0"/>
      <pageSetup paperSize="9" scale="68" firstPageNumber="14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>
      <selection activeCell="O23" sqref="O23"/>
      <pageMargins left="0.70866141732283472" right="0.39370078740157483" top="0.59055118110236227" bottom="0.39370078740157483" header="0.15748031496062992" footer="0"/>
      <pageSetup paperSize="9" scale="68" firstPageNumber="14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A15">
      <selection activeCell="O23" sqref="O23"/>
      <pageMargins left="0.70866141732283472" right="0.39370078740157483" top="0.59055118110236227" bottom="0.39370078740157483" header="0.15748031496062992" footer="0"/>
      <pageSetup paperSize="9" scale="69" firstPageNumber="14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>
      <selection activeCell="G12" sqref="G12:G13"/>
      <pageMargins left="0.70866141732283472" right="0.39370078740157483" top="0.59055118110236227" bottom="0.39370078740157483" header="0.15748031496062992" footer="0"/>
      <pageSetup paperSize="9" scale="68" firstPageNumber="14" fitToHeight="0" orientation="landscape" useFirstPageNumber="1" r:id="rId5"/>
      <headerFooter>
        <oddHeader>&amp;C&amp;"Times New Roman,обычный"&amp;P</oddHeader>
      </headerFooter>
    </customSheetView>
  </customSheetViews>
  <mergeCells count="60">
    <mergeCell ref="D7:N7"/>
    <mergeCell ref="D8:N8"/>
    <mergeCell ref="O12:P12"/>
    <mergeCell ref="B1:Q1"/>
    <mergeCell ref="S1:V2"/>
    <mergeCell ref="S3:V8"/>
    <mergeCell ref="E4:N4"/>
    <mergeCell ref="O4:P4"/>
    <mergeCell ref="O5:P5"/>
    <mergeCell ref="O6:P6"/>
    <mergeCell ref="B7:C7"/>
    <mergeCell ref="O7:P7"/>
    <mergeCell ref="B8:C8"/>
    <mergeCell ref="G12:G13"/>
    <mergeCell ref="H12:H13"/>
    <mergeCell ref="I12:K12"/>
    <mergeCell ref="L12:M12"/>
    <mergeCell ref="N12:N13"/>
    <mergeCell ref="O8:P8"/>
    <mergeCell ref="B9:C9"/>
    <mergeCell ref="O9:P9"/>
    <mergeCell ref="B10:C10"/>
    <mergeCell ref="O10:P10"/>
    <mergeCell ref="D9:F9"/>
    <mergeCell ref="B14:C14"/>
    <mergeCell ref="B15:C15"/>
    <mergeCell ref="B16:C16"/>
    <mergeCell ref="B17:C17"/>
    <mergeCell ref="S17:V23"/>
    <mergeCell ref="B18:C18"/>
    <mergeCell ref="B19:C19"/>
    <mergeCell ref="B20:C20"/>
    <mergeCell ref="B21:C21"/>
    <mergeCell ref="B22:C22"/>
    <mergeCell ref="S10:V15"/>
    <mergeCell ref="B23:C23"/>
    <mergeCell ref="Q12:Q13"/>
    <mergeCell ref="B12:C13"/>
    <mergeCell ref="D12:D13"/>
    <mergeCell ref="E12:F12"/>
    <mergeCell ref="B24:C24"/>
    <mergeCell ref="B25:C25"/>
    <mergeCell ref="S25:V30"/>
    <mergeCell ref="B26:C26"/>
    <mergeCell ref="B27:C27"/>
    <mergeCell ref="B28:C28"/>
    <mergeCell ref="B29:C29"/>
    <mergeCell ref="B30:F30"/>
    <mergeCell ref="K32:M32"/>
    <mergeCell ref="O32:P32"/>
    <mergeCell ref="C33:D33"/>
    <mergeCell ref="E33:H33"/>
    <mergeCell ref="J33:M33"/>
    <mergeCell ref="O33:P33"/>
    <mergeCell ref="J34:M34"/>
    <mergeCell ref="O34:P34"/>
    <mergeCell ref="C35:D35"/>
    <mergeCell ref="E35:H35"/>
    <mergeCell ref="J35:M35"/>
    <mergeCell ref="O35:P35"/>
  </mergeCells>
  <pageMargins left="0.70866141732283472" right="0.39370078740157483" top="0.59055118110236227" bottom="0.39370078740157483" header="0.15748031496062992" footer="0"/>
  <pageSetup paperSize="9" scale="68" firstPageNumber="14" fitToHeight="0" orientation="landscape" useFirstPageNumber="1" r:id="rId6"/>
  <headerFooter>
    <oddHeader>&amp;C&amp;"Times New Roman,обычный"&amp;P</oddHeader>
  </headerFooter>
  <legacyDrawing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Список!$G$1:$G$60</xm:f>
          </x14:formula1>
          <xm:sqref>D7</xm:sqref>
        </x14:dataValidation>
        <x14:dataValidation type="list" allowBlank="1" showInputMessage="1" showErrorMessage="1">
          <x14:formula1>
            <xm:f>Список!$I$1:$I$3</xm:f>
          </x14:formula1>
          <xm:sqref>D8</xm:sqref>
        </x14:dataValidation>
        <x14:dataValidation type="list" allowBlank="1" showInputMessage="1" showErrorMessage="1">
          <x14:formula1>
            <xm:f>Список!$K$1:$K$2</xm:f>
          </x14:formula1>
          <xm:sqref>O17 O20 O23 O26 O29</xm:sqref>
        </x14:dataValidation>
        <x14:dataValidation type="list" allowBlank="1" showInputMessage="1" showErrorMessage="1">
          <x14:formula1>
            <xm:f>Список!$M$1:$M$4</xm:f>
          </x14:formula1>
          <xm:sqref>P17 P20 P23 P26 P29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UL97"/>
  <sheetViews>
    <sheetView topLeftCell="A70" zoomScale="85" zoomScaleNormal="85" workbookViewId="0">
      <selection activeCell="J84" sqref="J84"/>
    </sheetView>
  </sheetViews>
  <sheetFormatPr defaultColWidth="9.140625" defaultRowHeight="15" x14ac:dyDescent="0.25"/>
  <cols>
    <col min="1" max="1" width="0.5703125" style="501" customWidth="1"/>
    <col min="2" max="2" width="44.28515625" style="544" customWidth="1"/>
    <col min="3" max="3" width="7.140625" style="501" customWidth="1"/>
    <col min="4" max="4" width="12.42578125" style="501" customWidth="1"/>
    <col min="5" max="5" width="13" style="501" customWidth="1"/>
    <col min="6" max="6" width="12.42578125" style="501" customWidth="1"/>
    <col min="7" max="7" width="12.7109375" style="501" customWidth="1"/>
    <col min="8" max="8" width="12.42578125" style="501" customWidth="1"/>
    <col min="9" max="9" width="10.85546875" style="501" customWidth="1"/>
    <col min="10" max="10" width="12.42578125" style="501" customWidth="1"/>
    <col min="11" max="11" width="10.85546875" style="501" customWidth="1"/>
    <col min="12" max="12" width="12.42578125" style="501" customWidth="1"/>
    <col min="13" max="13" width="10.85546875" style="501" customWidth="1"/>
    <col min="14" max="14" width="12.42578125" style="501" customWidth="1"/>
    <col min="15" max="15" width="10.85546875" style="501" customWidth="1"/>
    <col min="16" max="16" width="6.5703125" style="501" customWidth="1"/>
    <col min="21" max="221" width="9.140625" style="501"/>
    <col min="222" max="222" width="47.7109375" style="501" customWidth="1"/>
    <col min="223" max="223" width="6.5703125" style="501" customWidth="1"/>
    <col min="224" max="224" width="20.5703125" style="501" customWidth="1"/>
    <col min="225" max="234" width="9.140625" style="501" hidden="1" customWidth="1"/>
    <col min="235" max="235" width="21.85546875" style="501" customWidth="1"/>
    <col min="236" max="236" width="21.7109375" style="501" customWidth="1"/>
    <col min="237" max="237" width="22.42578125" style="501" customWidth="1"/>
    <col min="238" max="239" width="20.85546875" style="501" customWidth="1"/>
    <col min="240" max="240" width="19.28515625" style="501" customWidth="1"/>
    <col min="241" max="241" width="21" style="501" customWidth="1"/>
    <col min="242" max="477" width="9.140625" style="501"/>
    <col min="478" max="478" width="47.7109375" style="501" customWidth="1"/>
    <col min="479" max="479" width="6.5703125" style="501" customWidth="1"/>
    <col min="480" max="480" width="20.5703125" style="501" customWidth="1"/>
    <col min="481" max="490" width="9.140625" style="501" hidden="1" customWidth="1"/>
    <col min="491" max="491" width="21.85546875" style="501" customWidth="1"/>
    <col min="492" max="492" width="21.7109375" style="501" customWidth="1"/>
    <col min="493" max="493" width="22.42578125" style="501" customWidth="1"/>
    <col min="494" max="495" width="20.85546875" style="501" customWidth="1"/>
    <col min="496" max="496" width="19.28515625" style="501" customWidth="1"/>
    <col min="497" max="497" width="21" style="501" customWidth="1"/>
    <col min="498" max="733" width="9.140625" style="501"/>
    <col min="734" max="734" width="47.7109375" style="501" customWidth="1"/>
    <col min="735" max="735" width="6.5703125" style="501" customWidth="1"/>
    <col min="736" max="736" width="20.5703125" style="501" customWidth="1"/>
    <col min="737" max="746" width="9.140625" style="501" hidden="1" customWidth="1"/>
    <col min="747" max="747" width="21.85546875" style="501" customWidth="1"/>
    <col min="748" max="748" width="21.7109375" style="501" customWidth="1"/>
    <col min="749" max="749" width="22.42578125" style="501" customWidth="1"/>
    <col min="750" max="751" width="20.85546875" style="501" customWidth="1"/>
    <col min="752" max="752" width="19.28515625" style="501" customWidth="1"/>
    <col min="753" max="753" width="21" style="501" customWidth="1"/>
    <col min="754" max="989" width="9.140625" style="501"/>
    <col min="990" max="990" width="47.7109375" style="501" customWidth="1"/>
    <col min="991" max="991" width="6.5703125" style="501" customWidth="1"/>
    <col min="992" max="992" width="20.5703125" style="501" customWidth="1"/>
    <col min="993" max="1002" width="9.140625" style="501" hidden="1" customWidth="1"/>
    <col min="1003" max="1003" width="21.85546875" style="501" customWidth="1"/>
    <col min="1004" max="1004" width="21.7109375" style="501" customWidth="1"/>
    <col min="1005" max="1005" width="22.42578125" style="501" customWidth="1"/>
    <col min="1006" max="1007" width="20.85546875" style="501" customWidth="1"/>
    <col min="1008" max="1008" width="19.28515625" style="501" customWidth="1"/>
    <col min="1009" max="1009" width="21" style="501" customWidth="1"/>
    <col min="1010" max="1245" width="9.140625" style="501"/>
    <col min="1246" max="1246" width="47.7109375" style="501" customWidth="1"/>
    <col min="1247" max="1247" width="6.5703125" style="501" customWidth="1"/>
    <col min="1248" max="1248" width="20.5703125" style="501" customWidth="1"/>
    <col min="1249" max="1258" width="9.140625" style="501" hidden="1" customWidth="1"/>
    <col min="1259" max="1259" width="21.85546875" style="501" customWidth="1"/>
    <col min="1260" max="1260" width="21.7109375" style="501" customWidth="1"/>
    <col min="1261" max="1261" width="22.42578125" style="501" customWidth="1"/>
    <col min="1262" max="1263" width="20.85546875" style="501" customWidth="1"/>
    <col min="1264" max="1264" width="19.28515625" style="501" customWidth="1"/>
    <col min="1265" max="1265" width="21" style="501" customWidth="1"/>
    <col min="1266" max="1501" width="9.140625" style="501"/>
    <col min="1502" max="1502" width="47.7109375" style="501" customWidth="1"/>
    <col min="1503" max="1503" width="6.5703125" style="501" customWidth="1"/>
    <col min="1504" max="1504" width="20.5703125" style="501" customWidth="1"/>
    <col min="1505" max="1514" width="9.140625" style="501" hidden="1" customWidth="1"/>
    <col min="1515" max="1515" width="21.85546875" style="501" customWidth="1"/>
    <col min="1516" max="1516" width="21.7109375" style="501" customWidth="1"/>
    <col min="1517" max="1517" width="22.42578125" style="501" customWidth="1"/>
    <col min="1518" max="1519" width="20.85546875" style="501" customWidth="1"/>
    <col min="1520" max="1520" width="19.28515625" style="501" customWidth="1"/>
    <col min="1521" max="1521" width="21" style="501" customWidth="1"/>
    <col min="1522" max="1757" width="9.140625" style="501"/>
    <col min="1758" max="1758" width="47.7109375" style="501" customWidth="1"/>
    <col min="1759" max="1759" width="6.5703125" style="501" customWidth="1"/>
    <col min="1760" max="1760" width="20.5703125" style="501" customWidth="1"/>
    <col min="1761" max="1770" width="9.140625" style="501" hidden="1" customWidth="1"/>
    <col min="1771" max="1771" width="21.85546875" style="501" customWidth="1"/>
    <col min="1772" max="1772" width="21.7109375" style="501" customWidth="1"/>
    <col min="1773" max="1773" width="22.42578125" style="501" customWidth="1"/>
    <col min="1774" max="1775" width="20.85546875" style="501" customWidth="1"/>
    <col min="1776" max="1776" width="19.28515625" style="501" customWidth="1"/>
    <col min="1777" max="1777" width="21" style="501" customWidth="1"/>
    <col min="1778" max="2013" width="9.140625" style="501"/>
    <col min="2014" max="2014" width="47.7109375" style="501" customWidth="1"/>
    <col min="2015" max="2015" width="6.5703125" style="501" customWidth="1"/>
    <col min="2016" max="2016" width="20.5703125" style="501" customWidth="1"/>
    <col min="2017" max="2026" width="9.140625" style="501" hidden="1" customWidth="1"/>
    <col min="2027" max="2027" width="21.85546875" style="501" customWidth="1"/>
    <col min="2028" max="2028" width="21.7109375" style="501" customWidth="1"/>
    <col min="2029" max="2029" width="22.42578125" style="501" customWidth="1"/>
    <col min="2030" max="2031" width="20.85546875" style="501" customWidth="1"/>
    <col min="2032" max="2032" width="19.28515625" style="501" customWidth="1"/>
    <col min="2033" max="2033" width="21" style="501" customWidth="1"/>
    <col min="2034" max="2269" width="9.140625" style="501"/>
    <col min="2270" max="2270" width="47.7109375" style="501" customWidth="1"/>
    <col min="2271" max="2271" width="6.5703125" style="501" customWidth="1"/>
    <col min="2272" max="2272" width="20.5703125" style="501" customWidth="1"/>
    <col min="2273" max="2282" width="9.140625" style="501" hidden="1" customWidth="1"/>
    <col min="2283" max="2283" width="21.85546875" style="501" customWidth="1"/>
    <col min="2284" max="2284" width="21.7109375" style="501" customWidth="1"/>
    <col min="2285" max="2285" width="22.42578125" style="501" customWidth="1"/>
    <col min="2286" max="2287" width="20.85546875" style="501" customWidth="1"/>
    <col min="2288" max="2288" width="19.28515625" style="501" customWidth="1"/>
    <col min="2289" max="2289" width="21" style="501" customWidth="1"/>
    <col min="2290" max="2525" width="9.140625" style="501"/>
    <col min="2526" max="2526" width="47.7109375" style="501" customWidth="1"/>
    <col min="2527" max="2527" width="6.5703125" style="501" customWidth="1"/>
    <col min="2528" max="2528" width="20.5703125" style="501" customWidth="1"/>
    <col min="2529" max="2538" width="9.140625" style="501" hidden="1" customWidth="1"/>
    <col min="2539" max="2539" width="21.85546875" style="501" customWidth="1"/>
    <col min="2540" max="2540" width="21.7109375" style="501" customWidth="1"/>
    <col min="2541" max="2541" width="22.42578125" style="501" customWidth="1"/>
    <col min="2542" max="2543" width="20.85546875" style="501" customWidth="1"/>
    <col min="2544" max="2544" width="19.28515625" style="501" customWidth="1"/>
    <col min="2545" max="2545" width="21" style="501" customWidth="1"/>
    <col min="2546" max="2781" width="9.140625" style="501"/>
    <col min="2782" max="2782" width="47.7109375" style="501" customWidth="1"/>
    <col min="2783" max="2783" width="6.5703125" style="501" customWidth="1"/>
    <col min="2784" max="2784" width="20.5703125" style="501" customWidth="1"/>
    <col min="2785" max="2794" width="9.140625" style="501" hidden="1" customWidth="1"/>
    <col min="2795" max="2795" width="21.85546875" style="501" customWidth="1"/>
    <col min="2796" max="2796" width="21.7109375" style="501" customWidth="1"/>
    <col min="2797" max="2797" width="22.42578125" style="501" customWidth="1"/>
    <col min="2798" max="2799" width="20.85546875" style="501" customWidth="1"/>
    <col min="2800" max="2800" width="19.28515625" style="501" customWidth="1"/>
    <col min="2801" max="2801" width="21" style="501" customWidth="1"/>
    <col min="2802" max="3037" width="9.140625" style="501"/>
    <col min="3038" max="3038" width="47.7109375" style="501" customWidth="1"/>
    <col min="3039" max="3039" width="6.5703125" style="501" customWidth="1"/>
    <col min="3040" max="3040" width="20.5703125" style="501" customWidth="1"/>
    <col min="3041" max="3050" width="9.140625" style="501" hidden="1" customWidth="1"/>
    <col min="3051" max="3051" width="21.85546875" style="501" customWidth="1"/>
    <col min="3052" max="3052" width="21.7109375" style="501" customWidth="1"/>
    <col min="3053" max="3053" width="22.42578125" style="501" customWidth="1"/>
    <col min="3054" max="3055" width="20.85546875" style="501" customWidth="1"/>
    <col min="3056" max="3056" width="19.28515625" style="501" customWidth="1"/>
    <col min="3057" max="3057" width="21" style="501" customWidth="1"/>
    <col min="3058" max="3293" width="9.140625" style="501"/>
    <col min="3294" max="3294" width="47.7109375" style="501" customWidth="1"/>
    <col min="3295" max="3295" width="6.5703125" style="501" customWidth="1"/>
    <col min="3296" max="3296" width="20.5703125" style="501" customWidth="1"/>
    <col min="3297" max="3306" width="9.140625" style="501" hidden="1" customWidth="1"/>
    <col min="3307" max="3307" width="21.85546875" style="501" customWidth="1"/>
    <col min="3308" max="3308" width="21.7109375" style="501" customWidth="1"/>
    <col min="3309" max="3309" width="22.42578125" style="501" customWidth="1"/>
    <col min="3310" max="3311" width="20.85546875" style="501" customWidth="1"/>
    <col min="3312" max="3312" width="19.28515625" style="501" customWidth="1"/>
    <col min="3313" max="3313" width="21" style="501" customWidth="1"/>
    <col min="3314" max="3549" width="9.140625" style="501"/>
    <col min="3550" max="3550" width="47.7109375" style="501" customWidth="1"/>
    <col min="3551" max="3551" width="6.5703125" style="501" customWidth="1"/>
    <col min="3552" max="3552" width="20.5703125" style="501" customWidth="1"/>
    <col min="3553" max="3562" width="9.140625" style="501" hidden="1" customWidth="1"/>
    <col min="3563" max="3563" width="21.85546875" style="501" customWidth="1"/>
    <col min="3564" max="3564" width="21.7109375" style="501" customWidth="1"/>
    <col min="3565" max="3565" width="22.42578125" style="501" customWidth="1"/>
    <col min="3566" max="3567" width="20.85546875" style="501" customWidth="1"/>
    <col min="3568" max="3568" width="19.28515625" style="501" customWidth="1"/>
    <col min="3569" max="3569" width="21" style="501" customWidth="1"/>
    <col min="3570" max="3805" width="9.140625" style="501"/>
    <col min="3806" max="3806" width="47.7109375" style="501" customWidth="1"/>
    <col min="3807" max="3807" width="6.5703125" style="501" customWidth="1"/>
    <col min="3808" max="3808" width="20.5703125" style="501" customWidth="1"/>
    <col min="3809" max="3818" width="9.140625" style="501" hidden="1" customWidth="1"/>
    <col min="3819" max="3819" width="21.85546875" style="501" customWidth="1"/>
    <col min="3820" max="3820" width="21.7109375" style="501" customWidth="1"/>
    <col min="3821" max="3821" width="22.42578125" style="501" customWidth="1"/>
    <col min="3822" max="3823" width="20.85546875" style="501" customWidth="1"/>
    <col min="3824" max="3824" width="19.28515625" style="501" customWidth="1"/>
    <col min="3825" max="3825" width="21" style="501" customWidth="1"/>
    <col min="3826" max="4061" width="9.140625" style="501"/>
    <col min="4062" max="4062" width="47.7109375" style="501" customWidth="1"/>
    <col min="4063" max="4063" width="6.5703125" style="501" customWidth="1"/>
    <col min="4064" max="4064" width="20.5703125" style="501" customWidth="1"/>
    <col min="4065" max="4074" width="9.140625" style="501" hidden="1" customWidth="1"/>
    <col min="4075" max="4075" width="21.85546875" style="501" customWidth="1"/>
    <col min="4076" max="4076" width="21.7109375" style="501" customWidth="1"/>
    <col min="4077" max="4077" width="22.42578125" style="501" customWidth="1"/>
    <col min="4078" max="4079" width="20.85546875" style="501" customWidth="1"/>
    <col min="4080" max="4080" width="19.28515625" style="501" customWidth="1"/>
    <col min="4081" max="4081" width="21" style="501" customWidth="1"/>
    <col min="4082" max="4317" width="9.140625" style="501"/>
    <col min="4318" max="4318" width="47.7109375" style="501" customWidth="1"/>
    <col min="4319" max="4319" width="6.5703125" style="501" customWidth="1"/>
    <col min="4320" max="4320" width="20.5703125" style="501" customWidth="1"/>
    <col min="4321" max="4330" width="9.140625" style="501" hidden="1" customWidth="1"/>
    <col min="4331" max="4331" width="21.85546875" style="501" customWidth="1"/>
    <col min="4332" max="4332" width="21.7109375" style="501" customWidth="1"/>
    <col min="4333" max="4333" width="22.42578125" style="501" customWidth="1"/>
    <col min="4334" max="4335" width="20.85546875" style="501" customWidth="1"/>
    <col min="4336" max="4336" width="19.28515625" style="501" customWidth="1"/>
    <col min="4337" max="4337" width="21" style="501" customWidth="1"/>
    <col min="4338" max="4573" width="9.140625" style="501"/>
    <col min="4574" max="4574" width="47.7109375" style="501" customWidth="1"/>
    <col min="4575" max="4575" width="6.5703125" style="501" customWidth="1"/>
    <col min="4576" max="4576" width="20.5703125" style="501" customWidth="1"/>
    <col min="4577" max="4586" width="9.140625" style="501" hidden="1" customWidth="1"/>
    <col min="4587" max="4587" width="21.85546875" style="501" customWidth="1"/>
    <col min="4588" max="4588" width="21.7109375" style="501" customWidth="1"/>
    <col min="4589" max="4589" width="22.42578125" style="501" customWidth="1"/>
    <col min="4590" max="4591" width="20.85546875" style="501" customWidth="1"/>
    <col min="4592" max="4592" width="19.28515625" style="501" customWidth="1"/>
    <col min="4593" max="4593" width="21" style="501" customWidth="1"/>
    <col min="4594" max="4829" width="9.140625" style="501"/>
    <col min="4830" max="4830" width="47.7109375" style="501" customWidth="1"/>
    <col min="4831" max="4831" width="6.5703125" style="501" customWidth="1"/>
    <col min="4832" max="4832" width="20.5703125" style="501" customWidth="1"/>
    <col min="4833" max="4842" width="9.140625" style="501" hidden="1" customWidth="1"/>
    <col min="4843" max="4843" width="21.85546875" style="501" customWidth="1"/>
    <col min="4844" max="4844" width="21.7109375" style="501" customWidth="1"/>
    <col min="4845" max="4845" width="22.42578125" style="501" customWidth="1"/>
    <col min="4846" max="4847" width="20.85546875" style="501" customWidth="1"/>
    <col min="4848" max="4848" width="19.28515625" style="501" customWidth="1"/>
    <col min="4849" max="4849" width="21" style="501" customWidth="1"/>
    <col min="4850" max="5085" width="9.140625" style="501"/>
    <col min="5086" max="5086" width="47.7109375" style="501" customWidth="1"/>
    <col min="5087" max="5087" width="6.5703125" style="501" customWidth="1"/>
    <col min="5088" max="5088" width="20.5703125" style="501" customWidth="1"/>
    <col min="5089" max="5098" width="9.140625" style="501" hidden="1" customWidth="1"/>
    <col min="5099" max="5099" width="21.85546875" style="501" customWidth="1"/>
    <col min="5100" max="5100" width="21.7109375" style="501" customWidth="1"/>
    <col min="5101" max="5101" width="22.42578125" style="501" customWidth="1"/>
    <col min="5102" max="5103" width="20.85546875" style="501" customWidth="1"/>
    <col min="5104" max="5104" width="19.28515625" style="501" customWidth="1"/>
    <col min="5105" max="5105" width="21" style="501" customWidth="1"/>
    <col min="5106" max="5341" width="9.140625" style="501"/>
    <col min="5342" max="5342" width="47.7109375" style="501" customWidth="1"/>
    <col min="5343" max="5343" width="6.5703125" style="501" customWidth="1"/>
    <col min="5344" max="5344" width="20.5703125" style="501" customWidth="1"/>
    <col min="5345" max="5354" width="9.140625" style="501" hidden="1" customWidth="1"/>
    <col min="5355" max="5355" width="21.85546875" style="501" customWidth="1"/>
    <col min="5356" max="5356" width="21.7109375" style="501" customWidth="1"/>
    <col min="5357" max="5357" width="22.42578125" style="501" customWidth="1"/>
    <col min="5358" max="5359" width="20.85546875" style="501" customWidth="1"/>
    <col min="5360" max="5360" width="19.28515625" style="501" customWidth="1"/>
    <col min="5361" max="5361" width="21" style="501" customWidth="1"/>
    <col min="5362" max="5597" width="9.140625" style="501"/>
    <col min="5598" max="5598" width="47.7109375" style="501" customWidth="1"/>
    <col min="5599" max="5599" width="6.5703125" style="501" customWidth="1"/>
    <col min="5600" max="5600" width="20.5703125" style="501" customWidth="1"/>
    <col min="5601" max="5610" width="9.140625" style="501" hidden="1" customWidth="1"/>
    <col min="5611" max="5611" width="21.85546875" style="501" customWidth="1"/>
    <col min="5612" max="5612" width="21.7109375" style="501" customWidth="1"/>
    <col min="5613" max="5613" width="22.42578125" style="501" customWidth="1"/>
    <col min="5614" max="5615" width="20.85546875" style="501" customWidth="1"/>
    <col min="5616" max="5616" width="19.28515625" style="501" customWidth="1"/>
    <col min="5617" max="5617" width="21" style="501" customWidth="1"/>
    <col min="5618" max="5853" width="9.140625" style="501"/>
    <col min="5854" max="5854" width="47.7109375" style="501" customWidth="1"/>
    <col min="5855" max="5855" width="6.5703125" style="501" customWidth="1"/>
    <col min="5856" max="5856" width="20.5703125" style="501" customWidth="1"/>
    <col min="5857" max="5866" width="9.140625" style="501" hidden="1" customWidth="1"/>
    <col min="5867" max="5867" width="21.85546875" style="501" customWidth="1"/>
    <col min="5868" max="5868" width="21.7109375" style="501" customWidth="1"/>
    <col min="5869" max="5869" width="22.42578125" style="501" customWidth="1"/>
    <col min="5870" max="5871" width="20.85546875" style="501" customWidth="1"/>
    <col min="5872" max="5872" width="19.28515625" style="501" customWidth="1"/>
    <col min="5873" max="5873" width="21" style="501" customWidth="1"/>
    <col min="5874" max="6109" width="9.140625" style="501"/>
    <col min="6110" max="6110" width="47.7109375" style="501" customWidth="1"/>
    <col min="6111" max="6111" width="6.5703125" style="501" customWidth="1"/>
    <col min="6112" max="6112" width="20.5703125" style="501" customWidth="1"/>
    <col min="6113" max="6122" width="9.140625" style="501" hidden="1" customWidth="1"/>
    <col min="6123" max="6123" width="21.85546875" style="501" customWidth="1"/>
    <col min="6124" max="6124" width="21.7109375" style="501" customWidth="1"/>
    <col min="6125" max="6125" width="22.42578125" style="501" customWidth="1"/>
    <col min="6126" max="6127" width="20.85546875" style="501" customWidth="1"/>
    <col min="6128" max="6128" width="19.28515625" style="501" customWidth="1"/>
    <col min="6129" max="6129" width="21" style="501" customWidth="1"/>
    <col min="6130" max="6365" width="9.140625" style="501"/>
    <col min="6366" max="6366" width="47.7109375" style="501" customWidth="1"/>
    <col min="6367" max="6367" width="6.5703125" style="501" customWidth="1"/>
    <col min="6368" max="6368" width="20.5703125" style="501" customWidth="1"/>
    <col min="6369" max="6378" width="9.140625" style="501" hidden="1" customWidth="1"/>
    <col min="6379" max="6379" width="21.85546875" style="501" customWidth="1"/>
    <col min="6380" max="6380" width="21.7109375" style="501" customWidth="1"/>
    <col min="6381" max="6381" width="22.42578125" style="501" customWidth="1"/>
    <col min="6382" max="6383" width="20.85546875" style="501" customWidth="1"/>
    <col min="6384" max="6384" width="19.28515625" style="501" customWidth="1"/>
    <col min="6385" max="6385" width="21" style="501" customWidth="1"/>
    <col min="6386" max="6621" width="9.140625" style="501"/>
    <col min="6622" max="6622" width="47.7109375" style="501" customWidth="1"/>
    <col min="6623" max="6623" width="6.5703125" style="501" customWidth="1"/>
    <col min="6624" max="6624" width="20.5703125" style="501" customWidth="1"/>
    <col min="6625" max="6634" width="9.140625" style="501" hidden="1" customWidth="1"/>
    <col min="6635" max="6635" width="21.85546875" style="501" customWidth="1"/>
    <col min="6636" max="6636" width="21.7109375" style="501" customWidth="1"/>
    <col min="6637" max="6637" width="22.42578125" style="501" customWidth="1"/>
    <col min="6638" max="6639" width="20.85546875" style="501" customWidth="1"/>
    <col min="6640" max="6640" width="19.28515625" style="501" customWidth="1"/>
    <col min="6641" max="6641" width="21" style="501" customWidth="1"/>
    <col min="6642" max="6877" width="9.140625" style="501"/>
    <col min="6878" max="6878" width="47.7109375" style="501" customWidth="1"/>
    <col min="6879" max="6879" width="6.5703125" style="501" customWidth="1"/>
    <col min="6880" max="6880" width="20.5703125" style="501" customWidth="1"/>
    <col min="6881" max="6890" width="9.140625" style="501" hidden="1" customWidth="1"/>
    <col min="6891" max="6891" width="21.85546875" style="501" customWidth="1"/>
    <col min="6892" max="6892" width="21.7109375" style="501" customWidth="1"/>
    <col min="6893" max="6893" width="22.42578125" style="501" customWidth="1"/>
    <col min="6894" max="6895" width="20.85546875" style="501" customWidth="1"/>
    <col min="6896" max="6896" width="19.28515625" style="501" customWidth="1"/>
    <col min="6897" max="6897" width="21" style="501" customWidth="1"/>
    <col min="6898" max="7133" width="9.140625" style="501"/>
    <col min="7134" max="7134" width="47.7109375" style="501" customWidth="1"/>
    <col min="7135" max="7135" width="6.5703125" style="501" customWidth="1"/>
    <col min="7136" max="7136" width="20.5703125" style="501" customWidth="1"/>
    <col min="7137" max="7146" width="9.140625" style="501" hidden="1" customWidth="1"/>
    <col min="7147" max="7147" width="21.85546875" style="501" customWidth="1"/>
    <col min="7148" max="7148" width="21.7109375" style="501" customWidth="1"/>
    <col min="7149" max="7149" width="22.42578125" style="501" customWidth="1"/>
    <col min="7150" max="7151" width="20.85546875" style="501" customWidth="1"/>
    <col min="7152" max="7152" width="19.28515625" style="501" customWidth="1"/>
    <col min="7153" max="7153" width="21" style="501" customWidth="1"/>
    <col min="7154" max="7389" width="9.140625" style="501"/>
    <col min="7390" max="7390" width="47.7109375" style="501" customWidth="1"/>
    <col min="7391" max="7391" width="6.5703125" style="501" customWidth="1"/>
    <col min="7392" max="7392" width="20.5703125" style="501" customWidth="1"/>
    <col min="7393" max="7402" width="9.140625" style="501" hidden="1" customWidth="1"/>
    <col min="7403" max="7403" width="21.85546875" style="501" customWidth="1"/>
    <col min="7404" max="7404" width="21.7109375" style="501" customWidth="1"/>
    <col min="7405" max="7405" width="22.42578125" style="501" customWidth="1"/>
    <col min="7406" max="7407" width="20.85546875" style="501" customWidth="1"/>
    <col min="7408" max="7408" width="19.28515625" style="501" customWidth="1"/>
    <col min="7409" max="7409" width="21" style="501" customWidth="1"/>
    <col min="7410" max="7645" width="9.140625" style="501"/>
    <col min="7646" max="7646" width="47.7109375" style="501" customWidth="1"/>
    <col min="7647" max="7647" width="6.5703125" style="501" customWidth="1"/>
    <col min="7648" max="7648" width="20.5703125" style="501" customWidth="1"/>
    <col min="7649" max="7658" width="9.140625" style="501" hidden="1" customWidth="1"/>
    <col min="7659" max="7659" width="21.85546875" style="501" customWidth="1"/>
    <col min="7660" max="7660" width="21.7109375" style="501" customWidth="1"/>
    <col min="7661" max="7661" width="22.42578125" style="501" customWidth="1"/>
    <col min="7662" max="7663" width="20.85546875" style="501" customWidth="1"/>
    <col min="7664" max="7664" width="19.28515625" style="501" customWidth="1"/>
    <col min="7665" max="7665" width="21" style="501" customWidth="1"/>
    <col min="7666" max="7901" width="9.140625" style="501"/>
    <col min="7902" max="7902" width="47.7109375" style="501" customWidth="1"/>
    <col min="7903" max="7903" width="6.5703125" style="501" customWidth="1"/>
    <col min="7904" max="7904" width="20.5703125" style="501" customWidth="1"/>
    <col min="7905" max="7914" width="9.140625" style="501" hidden="1" customWidth="1"/>
    <col min="7915" max="7915" width="21.85546875" style="501" customWidth="1"/>
    <col min="7916" max="7916" width="21.7109375" style="501" customWidth="1"/>
    <col min="7917" max="7917" width="22.42578125" style="501" customWidth="1"/>
    <col min="7918" max="7919" width="20.85546875" style="501" customWidth="1"/>
    <col min="7920" max="7920" width="19.28515625" style="501" customWidth="1"/>
    <col min="7921" max="7921" width="21" style="501" customWidth="1"/>
    <col min="7922" max="8157" width="9.140625" style="501"/>
    <col min="8158" max="8158" width="47.7109375" style="501" customWidth="1"/>
    <col min="8159" max="8159" width="6.5703125" style="501" customWidth="1"/>
    <col min="8160" max="8160" width="20.5703125" style="501" customWidth="1"/>
    <col min="8161" max="8170" width="9.140625" style="501" hidden="1" customWidth="1"/>
    <col min="8171" max="8171" width="21.85546875" style="501" customWidth="1"/>
    <col min="8172" max="8172" width="21.7109375" style="501" customWidth="1"/>
    <col min="8173" max="8173" width="22.42578125" style="501" customWidth="1"/>
    <col min="8174" max="8175" width="20.85546875" style="501" customWidth="1"/>
    <col min="8176" max="8176" width="19.28515625" style="501" customWidth="1"/>
    <col min="8177" max="8177" width="21" style="501" customWidth="1"/>
    <col min="8178" max="8413" width="9.140625" style="501"/>
    <col min="8414" max="8414" width="47.7109375" style="501" customWidth="1"/>
    <col min="8415" max="8415" width="6.5703125" style="501" customWidth="1"/>
    <col min="8416" max="8416" width="20.5703125" style="501" customWidth="1"/>
    <col min="8417" max="8426" width="9.140625" style="501" hidden="1" customWidth="1"/>
    <col min="8427" max="8427" width="21.85546875" style="501" customWidth="1"/>
    <col min="8428" max="8428" width="21.7109375" style="501" customWidth="1"/>
    <col min="8429" max="8429" width="22.42578125" style="501" customWidth="1"/>
    <col min="8430" max="8431" width="20.85546875" style="501" customWidth="1"/>
    <col min="8432" max="8432" width="19.28515625" style="501" customWidth="1"/>
    <col min="8433" max="8433" width="21" style="501" customWidth="1"/>
    <col min="8434" max="8669" width="9.140625" style="501"/>
    <col min="8670" max="8670" width="47.7109375" style="501" customWidth="1"/>
    <col min="8671" max="8671" width="6.5703125" style="501" customWidth="1"/>
    <col min="8672" max="8672" width="20.5703125" style="501" customWidth="1"/>
    <col min="8673" max="8682" width="9.140625" style="501" hidden="1" customWidth="1"/>
    <col min="8683" max="8683" width="21.85546875" style="501" customWidth="1"/>
    <col min="8684" max="8684" width="21.7109375" style="501" customWidth="1"/>
    <col min="8685" max="8685" width="22.42578125" style="501" customWidth="1"/>
    <col min="8686" max="8687" width="20.85546875" style="501" customWidth="1"/>
    <col min="8688" max="8688" width="19.28515625" style="501" customWidth="1"/>
    <col min="8689" max="8689" width="21" style="501" customWidth="1"/>
    <col min="8690" max="8925" width="9.140625" style="501"/>
    <col min="8926" max="8926" width="47.7109375" style="501" customWidth="1"/>
    <col min="8927" max="8927" width="6.5703125" style="501" customWidth="1"/>
    <col min="8928" max="8928" width="20.5703125" style="501" customWidth="1"/>
    <col min="8929" max="8938" width="9.140625" style="501" hidden="1" customWidth="1"/>
    <col min="8939" max="8939" width="21.85546875" style="501" customWidth="1"/>
    <col min="8940" max="8940" width="21.7109375" style="501" customWidth="1"/>
    <col min="8941" max="8941" width="22.42578125" style="501" customWidth="1"/>
    <col min="8942" max="8943" width="20.85546875" style="501" customWidth="1"/>
    <col min="8944" max="8944" width="19.28515625" style="501" customWidth="1"/>
    <col min="8945" max="8945" width="21" style="501" customWidth="1"/>
    <col min="8946" max="9181" width="9.140625" style="501"/>
    <col min="9182" max="9182" width="47.7109375" style="501" customWidth="1"/>
    <col min="9183" max="9183" width="6.5703125" style="501" customWidth="1"/>
    <col min="9184" max="9184" width="20.5703125" style="501" customWidth="1"/>
    <col min="9185" max="9194" width="9.140625" style="501" hidden="1" customWidth="1"/>
    <col min="9195" max="9195" width="21.85546875" style="501" customWidth="1"/>
    <col min="9196" max="9196" width="21.7109375" style="501" customWidth="1"/>
    <col min="9197" max="9197" width="22.42578125" style="501" customWidth="1"/>
    <col min="9198" max="9199" width="20.85546875" style="501" customWidth="1"/>
    <col min="9200" max="9200" width="19.28515625" style="501" customWidth="1"/>
    <col min="9201" max="9201" width="21" style="501" customWidth="1"/>
    <col min="9202" max="9437" width="9.140625" style="501"/>
    <col min="9438" max="9438" width="47.7109375" style="501" customWidth="1"/>
    <col min="9439" max="9439" width="6.5703125" style="501" customWidth="1"/>
    <col min="9440" max="9440" width="20.5703125" style="501" customWidth="1"/>
    <col min="9441" max="9450" width="9.140625" style="501" hidden="1" customWidth="1"/>
    <col min="9451" max="9451" width="21.85546875" style="501" customWidth="1"/>
    <col min="9452" max="9452" width="21.7109375" style="501" customWidth="1"/>
    <col min="9453" max="9453" width="22.42578125" style="501" customWidth="1"/>
    <col min="9454" max="9455" width="20.85546875" style="501" customWidth="1"/>
    <col min="9456" max="9456" width="19.28515625" style="501" customWidth="1"/>
    <col min="9457" max="9457" width="21" style="501" customWidth="1"/>
    <col min="9458" max="9693" width="9.140625" style="501"/>
    <col min="9694" max="9694" width="47.7109375" style="501" customWidth="1"/>
    <col min="9695" max="9695" width="6.5703125" style="501" customWidth="1"/>
    <col min="9696" max="9696" width="20.5703125" style="501" customWidth="1"/>
    <col min="9697" max="9706" width="9.140625" style="501" hidden="1" customWidth="1"/>
    <col min="9707" max="9707" width="21.85546875" style="501" customWidth="1"/>
    <col min="9708" max="9708" width="21.7109375" style="501" customWidth="1"/>
    <col min="9709" max="9709" width="22.42578125" style="501" customWidth="1"/>
    <col min="9710" max="9711" width="20.85546875" style="501" customWidth="1"/>
    <col min="9712" max="9712" width="19.28515625" style="501" customWidth="1"/>
    <col min="9713" max="9713" width="21" style="501" customWidth="1"/>
    <col min="9714" max="9949" width="9.140625" style="501"/>
    <col min="9950" max="9950" width="47.7109375" style="501" customWidth="1"/>
    <col min="9951" max="9951" width="6.5703125" style="501" customWidth="1"/>
    <col min="9952" max="9952" width="20.5703125" style="501" customWidth="1"/>
    <col min="9953" max="9962" width="9.140625" style="501" hidden="1" customWidth="1"/>
    <col min="9963" max="9963" width="21.85546875" style="501" customWidth="1"/>
    <col min="9964" max="9964" width="21.7109375" style="501" customWidth="1"/>
    <col min="9965" max="9965" width="22.42578125" style="501" customWidth="1"/>
    <col min="9966" max="9967" width="20.85546875" style="501" customWidth="1"/>
    <col min="9968" max="9968" width="19.28515625" style="501" customWidth="1"/>
    <col min="9969" max="9969" width="21" style="501" customWidth="1"/>
    <col min="9970" max="10205" width="9.140625" style="501"/>
    <col min="10206" max="10206" width="47.7109375" style="501" customWidth="1"/>
    <col min="10207" max="10207" width="6.5703125" style="501" customWidth="1"/>
    <col min="10208" max="10208" width="20.5703125" style="501" customWidth="1"/>
    <col min="10209" max="10218" width="9.140625" style="501" hidden="1" customWidth="1"/>
    <col min="10219" max="10219" width="21.85546875" style="501" customWidth="1"/>
    <col min="10220" max="10220" width="21.7109375" style="501" customWidth="1"/>
    <col min="10221" max="10221" width="22.42578125" style="501" customWidth="1"/>
    <col min="10222" max="10223" width="20.85546875" style="501" customWidth="1"/>
    <col min="10224" max="10224" width="19.28515625" style="501" customWidth="1"/>
    <col min="10225" max="10225" width="21" style="501" customWidth="1"/>
    <col min="10226" max="10461" width="9.140625" style="501"/>
    <col min="10462" max="10462" width="47.7109375" style="501" customWidth="1"/>
    <col min="10463" max="10463" width="6.5703125" style="501" customWidth="1"/>
    <col min="10464" max="10464" width="20.5703125" style="501" customWidth="1"/>
    <col min="10465" max="10474" width="9.140625" style="501" hidden="1" customWidth="1"/>
    <col min="10475" max="10475" width="21.85546875" style="501" customWidth="1"/>
    <col min="10476" max="10476" width="21.7109375" style="501" customWidth="1"/>
    <col min="10477" max="10477" width="22.42578125" style="501" customWidth="1"/>
    <col min="10478" max="10479" width="20.85546875" style="501" customWidth="1"/>
    <col min="10480" max="10480" width="19.28515625" style="501" customWidth="1"/>
    <col min="10481" max="10481" width="21" style="501" customWidth="1"/>
    <col min="10482" max="10717" width="9.140625" style="501"/>
    <col min="10718" max="10718" width="47.7109375" style="501" customWidth="1"/>
    <col min="10719" max="10719" width="6.5703125" style="501" customWidth="1"/>
    <col min="10720" max="10720" width="20.5703125" style="501" customWidth="1"/>
    <col min="10721" max="10730" width="9.140625" style="501" hidden="1" customWidth="1"/>
    <col min="10731" max="10731" width="21.85546875" style="501" customWidth="1"/>
    <col min="10732" max="10732" width="21.7109375" style="501" customWidth="1"/>
    <col min="10733" max="10733" width="22.42578125" style="501" customWidth="1"/>
    <col min="10734" max="10735" width="20.85546875" style="501" customWidth="1"/>
    <col min="10736" max="10736" width="19.28515625" style="501" customWidth="1"/>
    <col min="10737" max="10737" width="21" style="501" customWidth="1"/>
    <col min="10738" max="10973" width="9.140625" style="501"/>
    <col min="10974" max="10974" width="47.7109375" style="501" customWidth="1"/>
    <col min="10975" max="10975" width="6.5703125" style="501" customWidth="1"/>
    <col min="10976" max="10976" width="20.5703125" style="501" customWidth="1"/>
    <col min="10977" max="10986" width="9.140625" style="501" hidden="1" customWidth="1"/>
    <col min="10987" max="10987" width="21.85546875" style="501" customWidth="1"/>
    <col min="10988" max="10988" width="21.7109375" style="501" customWidth="1"/>
    <col min="10989" max="10989" width="22.42578125" style="501" customWidth="1"/>
    <col min="10990" max="10991" width="20.85546875" style="501" customWidth="1"/>
    <col min="10992" max="10992" width="19.28515625" style="501" customWidth="1"/>
    <col min="10993" max="10993" width="21" style="501" customWidth="1"/>
    <col min="10994" max="11229" width="9.140625" style="501"/>
    <col min="11230" max="11230" width="47.7109375" style="501" customWidth="1"/>
    <col min="11231" max="11231" width="6.5703125" style="501" customWidth="1"/>
    <col min="11232" max="11232" width="20.5703125" style="501" customWidth="1"/>
    <col min="11233" max="11242" width="9.140625" style="501" hidden="1" customWidth="1"/>
    <col min="11243" max="11243" width="21.85546875" style="501" customWidth="1"/>
    <col min="11244" max="11244" width="21.7109375" style="501" customWidth="1"/>
    <col min="11245" max="11245" width="22.42578125" style="501" customWidth="1"/>
    <col min="11246" max="11247" width="20.85546875" style="501" customWidth="1"/>
    <col min="11248" max="11248" width="19.28515625" style="501" customWidth="1"/>
    <col min="11249" max="11249" width="21" style="501" customWidth="1"/>
    <col min="11250" max="11485" width="9.140625" style="501"/>
    <col min="11486" max="11486" width="47.7109375" style="501" customWidth="1"/>
    <col min="11487" max="11487" width="6.5703125" style="501" customWidth="1"/>
    <col min="11488" max="11488" width="20.5703125" style="501" customWidth="1"/>
    <col min="11489" max="11498" width="9.140625" style="501" hidden="1" customWidth="1"/>
    <col min="11499" max="11499" width="21.85546875" style="501" customWidth="1"/>
    <col min="11500" max="11500" width="21.7109375" style="501" customWidth="1"/>
    <col min="11501" max="11501" width="22.42578125" style="501" customWidth="1"/>
    <col min="11502" max="11503" width="20.85546875" style="501" customWidth="1"/>
    <col min="11504" max="11504" width="19.28515625" style="501" customWidth="1"/>
    <col min="11505" max="11505" width="21" style="501" customWidth="1"/>
    <col min="11506" max="11741" width="9.140625" style="501"/>
    <col min="11742" max="11742" width="47.7109375" style="501" customWidth="1"/>
    <col min="11743" max="11743" width="6.5703125" style="501" customWidth="1"/>
    <col min="11744" max="11744" width="20.5703125" style="501" customWidth="1"/>
    <col min="11745" max="11754" width="9.140625" style="501" hidden="1" customWidth="1"/>
    <col min="11755" max="11755" width="21.85546875" style="501" customWidth="1"/>
    <col min="11756" max="11756" width="21.7109375" style="501" customWidth="1"/>
    <col min="11757" max="11757" width="22.42578125" style="501" customWidth="1"/>
    <col min="11758" max="11759" width="20.85546875" style="501" customWidth="1"/>
    <col min="11760" max="11760" width="19.28515625" style="501" customWidth="1"/>
    <col min="11761" max="11761" width="21" style="501" customWidth="1"/>
    <col min="11762" max="11997" width="9.140625" style="501"/>
    <col min="11998" max="11998" width="47.7109375" style="501" customWidth="1"/>
    <col min="11999" max="11999" width="6.5703125" style="501" customWidth="1"/>
    <col min="12000" max="12000" width="20.5703125" style="501" customWidth="1"/>
    <col min="12001" max="12010" width="9.140625" style="501" hidden="1" customWidth="1"/>
    <col min="12011" max="12011" width="21.85546875" style="501" customWidth="1"/>
    <col min="12012" max="12012" width="21.7109375" style="501" customWidth="1"/>
    <col min="12013" max="12013" width="22.42578125" style="501" customWidth="1"/>
    <col min="12014" max="12015" width="20.85546875" style="501" customWidth="1"/>
    <col min="12016" max="12016" width="19.28515625" style="501" customWidth="1"/>
    <col min="12017" max="12017" width="21" style="501" customWidth="1"/>
    <col min="12018" max="12253" width="9.140625" style="501"/>
    <col min="12254" max="12254" width="47.7109375" style="501" customWidth="1"/>
    <col min="12255" max="12255" width="6.5703125" style="501" customWidth="1"/>
    <col min="12256" max="12256" width="20.5703125" style="501" customWidth="1"/>
    <col min="12257" max="12266" width="9.140625" style="501" hidden="1" customWidth="1"/>
    <col min="12267" max="12267" width="21.85546875" style="501" customWidth="1"/>
    <col min="12268" max="12268" width="21.7109375" style="501" customWidth="1"/>
    <col min="12269" max="12269" width="22.42578125" style="501" customWidth="1"/>
    <col min="12270" max="12271" width="20.85546875" style="501" customWidth="1"/>
    <col min="12272" max="12272" width="19.28515625" style="501" customWidth="1"/>
    <col min="12273" max="12273" width="21" style="501" customWidth="1"/>
    <col min="12274" max="12509" width="9.140625" style="501"/>
    <col min="12510" max="12510" width="47.7109375" style="501" customWidth="1"/>
    <col min="12511" max="12511" width="6.5703125" style="501" customWidth="1"/>
    <col min="12512" max="12512" width="20.5703125" style="501" customWidth="1"/>
    <col min="12513" max="12522" width="9.140625" style="501" hidden="1" customWidth="1"/>
    <col min="12523" max="12523" width="21.85546875" style="501" customWidth="1"/>
    <col min="12524" max="12524" width="21.7109375" style="501" customWidth="1"/>
    <col min="12525" max="12525" width="22.42578125" style="501" customWidth="1"/>
    <col min="12526" max="12527" width="20.85546875" style="501" customWidth="1"/>
    <col min="12528" max="12528" width="19.28515625" style="501" customWidth="1"/>
    <col min="12529" max="12529" width="21" style="501" customWidth="1"/>
    <col min="12530" max="12765" width="9.140625" style="501"/>
    <col min="12766" max="12766" width="47.7109375" style="501" customWidth="1"/>
    <col min="12767" max="12767" width="6.5703125" style="501" customWidth="1"/>
    <col min="12768" max="12768" width="20.5703125" style="501" customWidth="1"/>
    <col min="12769" max="12778" width="9.140625" style="501" hidden="1" customWidth="1"/>
    <col min="12779" max="12779" width="21.85546875" style="501" customWidth="1"/>
    <col min="12780" max="12780" width="21.7109375" style="501" customWidth="1"/>
    <col min="12781" max="12781" width="22.42578125" style="501" customWidth="1"/>
    <col min="12782" max="12783" width="20.85546875" style="501" customWidth="1"/>
    <col min="12784" max="12784" width="19.28515625" style="501" customWidth="1"/>
    <col min="12785" max="12785" width="21" style="501" customWidth="1"/>
    <col min="12786" max="13021" width="9.140625" style="501"/>
    <col min="13022" max="13022" width="47.7109375" style="501" customWidth="1"/>
    <col min="13023" max="13023" width="6.5703125" style="501" customWidth="1"/>
    <col min="13024" max="13024" width="20.5703125" style="501" customWidth="1"/>
    <col min="13025" max="13034" width="9.140625" style="501" hidden="1" customWidth="1"/>
    <col min="13035" max="13035" width="21.85546875" style="501" customWidth="1"/>
    <col min="13036" max="13036" width="21.7109375" style="501" customWidth="1"/>
    <col min="13037" max="13037" width="22.42578125" style="501" customWidth="1"/>
    <col min="13038" max="13039" width="20.85546875" style="501" customWidth="1"/>
    <col min="13040" max="13040" width="19.28515625" style="501" customWidth="1"/>
    <col min="13041" max="13041" width="21" style="501" customWidth="1"/>
    <col min="13042" max="13277" width="9.140625" style="501"/>
    <col min="13278" max="13278" width="47.7109375" style="501" customWidth="1"/>
    <col min="13279" max="13279" width="6.5703125" style="501" customWidth="1"/>
    <col min="13280" max="13280" width="20.5703125" style="501" customWidth="1"/>
    <col min="13281" max="13290" width="9.140625" style="501" hidden="1" customWidth="1"/>
    <col min="13291" max="13291" width="21.85546875" style="501" customWidth="1"/>
    <col min="13292" max="13292" width="21.7109375" style="501" customWidth="1"/>
    <col min="13293" max="13293" width="22.42578125" style="501" customWidth="1"/>
    <col min="13294" max="13295" width="20.85546875" style="501" customWidth="1"/>
    <col min="13296" max="13296" width="19.28515625" style="501" customWidth="1"/>
    <col min="13297" max="13297" width="21" style="501" customWidth="1"/>
    <col min="13298" max="13533" width="9.140625" style="501"/>
    <col min="13534" max="13534" width="47.7109375" style="501" customWidth="1"/>
    <col min="13535" max="13535" width="6.5703125" style="501" customWidth="1"/>
    <col min="13536" max="13536" width="20.5703125" style="501" customWidth="1"/>
    <col min="13537" max="13546" width="9.140625" style="501" hidden="1" customWidth="1"/>
    <col min="13547" max="13547" width="21.85546875" style="501" customWidth="1"/>
    <col min="13548" max="13548" width="21.7109375" style="501" customWidth="1"/>
    <col min="13549" max="13549" width="22.42578125" style="501" customWidth="1"/>
    <col min="13550" max="13551" width="20.85546875" style="501" customWidth="1"/>
    <col min="13552" max="13552" width="19.28515625" style="501" customWidth="1"/>
    <col min="13553" max="13553" width="21" style="501" customWidth="1"/>
    <col min="13554" max="13789" width="9.140625" style="501"/>
    <col min="13790" max="13790" width="47.7109375" style="501" customWidth="1"/>
    <col min="13791" max="13791" width="6.5703125" style="501" customWidth="1"/>
    <col min="13792" max="13792" width="20.5703125" style="501" customWidth="1"/>
    <col min="13793" max="13802" width="9.140625" style="501" hidden="1" customWidth="1"/>
    <col min="13803" max="13803" width="21.85546875" style="501" customWidth="1"/>
    <col min="13804" max="13804" width="21.7109375" style="501" customWidth="1"/>
    <col min="13805" max="13805" width="22.42578125" style="501" customWidth="1"/>
    <col min="13806" max="13807" width="20.85546875" style="501" customWidth="1"/>
    <col min="13808" max="13808" width="19.28515625" style="501" customWidth="1"/>
    <col min="13809" max="13809" width="21" style="501" customWidth="1"/>
    <col min="13810" max="14045" width="9.140625" style="501"/>
    <col min="14046" max="14046" width="47.7109375" style="501" customWidth="1"/>
    <col min="14047" max="14047" width="6.5703125" style="501" customWidth="1"/>
    <col min="14048" max="14048" width="20.5703125" style="501" customWidth="1"/>
    <col min="14049" max="14058" width="9.140625" style="501" hidden="1" customWidth="1"/>
    <col min="14059" max="14059" width="21.85546875" style="501" customWidth="1"/>
    <col min="14060" max="14060" width="21.7109375" style="501" customWidth="1"/>
    <col min="14061" max="14061" width="22.42578125" style="501" customWidth="1"/>
    <col min="14062" max="14063" width="20.85546875" style="501" customWidth="1"/>
    <col min="14064" max="14064" width="19.28515625" style="501" customWidth="1"/>
    <col min="14065" max="14065" width="21" style="501" customWidth="1"/>
    <col min="14066" max="14301" width="9.140625" style="501"/>
    <col min="14302" max="14302" width="47.7109375" style="501" customWidth="1"/>
    <col min="14303" max="14303" width="6.5703125" style="501" customWidth="1"/>
    <col min="14304" max="14304" width="20.5703125" style="501" customWidth="1"/>
    <col min="14305" max="14314" width="9.140625" style="501" hidden="1" customWidth="1"/>
    <col min="14315" max="14315" width="21.85546875" style="501" customWidth="1"/>
    <col min="14316" max="14316" width="21.7109375" style="501" customWidth="1"/>
    <col min="14317" max="14317" width="22.42578125" style="501" customWidth="1"/>
    <col min="14318" max="14319" width="20.85546875" style="501" customWidth="1"/>
    <col min="14320" max="14320" width="19.28515625" style="501" customWidth="1"/>
    <col min="14321" max="14321" width="21" style="501" customWidth="1"/>
    <col min="14322" max="14557" width="9.140625" style="501"/>
    <col min="14558" max="14558" width="47.7109375" style="501" customWidth="1"/>
    <col min="14559" max="14559" width="6.5703125" style="501" customWidth="1"/>
    <col min="14560" max="14560" width="20.5703125" style="501" customWidth="1"/>
    <col min="14561" max="14570" width="9.140625" style="501" hidden="1" customWidth="1"/>
    <col min="14571" max="14571" width="21.85546875" style="501" customWidth="1"/>
    <col min="14572" max="14572" width="21.7109375" style="501" customWidth="1"/>
    <col min="14573" max="14573" width="22.42578125" style="501" customWidth="1"/>
    <col min="14574" max="14575" width="20.85546875" style="501" customWidth="1"/>
    <col min="14576" max="14576" width="19.28515625" style="501" customWidth="1"/>
    <col min="14577" max="14577" width="21" style="501" customWidth="1"/>
    <col min="14578" max="14813" width="9.140625" style="501"/>
    <col min="14814" max="14814" width="47.7109375" style="501" customWidth="1"/>
    <col min="14815" max="14815" width="6.5703125" style="501" customWidth="1"/>
    <col min="14816" max="14816" width="20.5703125" style="501" customWidth="1"/>
    <col min="14817" max="14826" width="9.140625" style="501" hidden="1" customWidth="1"/>
    <col min="14827" max="14827" width="21.85546875" style="501" customWidth="1"/>
    <col min="14828" max="14828" width="21.7109375" style="501" customWidth="1"/>
    <col min="14829" max="14829" width="22.42578125" style="501" customWidth="1"/>
    <col min="14830" max="14831" width="20.85546875" style="501" customWidth="1"/>
    <col min="14832" max="14832" width="19.28515625" style="501" customWidth="1"/>
    <col min="14833" max="14833" width="21" style="501" customWidth="1"/>
    <col min="14834" max="15069" width="9.140625" style="501"/>
    <col min="15070" max="15070" width="47.7109375" style="501" customWidth="1"/>
    <col min="15071" max="15071" width="6.5703125" style="501" customWidth="1"/>
    <col min="15072" max="15072" width="20.5703125" style="501" customWidth="1"/>
    <col min="15073" max="15082" width="9.140625" style="501" hidden="1" customWidth="1"/>
    <col min="15083" max="15083" width="21.85546875" style="501" customWidth="1"/>
    <col min="15084" max="15084" width="21.7109375" style="501" customWidth="1"/>
    <col min="15085" max="15085" width="22.42578125" style="501" customWidth="1"/>
    <col min="15086" max="15087" width="20.85546875" style="501" customWidth="1"/>
    <col min="15088" max="15088" width="19.28515625" style="501" customWidth="1"/>
    <col min="15089" max="15089" width="21" style="501" customWidth="1"/>
    <col min="15090" max="15325" width="9.140625" style="501"/>
    <col min="15326" max="15326" width="47.7109375" style="501" customWidth="1"/>
    <col min="15327" max="15327" width="6.5703125" style="501" customWidth="1"/>
    <col min="15328" max="15328" width="20.5703125" style="501" customWidth="1"/>
    <col min="15329" max="15338" width="9.140625" style="501" hidden="1" customWidth="1"/>
    <col min="15339" max="15339" width="21.85546875" style="501" customWidth="1"/>
    <col min="15340" max="15340" width="21.7109375" style="501" customWidth="1"/>
    <col min="15341" max="15341" width="22.42578125" style="501" customWidth="1"/>
    <col min="15342" max="15343" width="20.85546875" style="501" customWidth="1"/>
    <col min="15344" max="15344" width="19.28515625" style="501" customWidth="1"/>
    <col min="15345" max="15345" width="21" style="501" customWidth="1"/>
    <col min="15346" max="15581" width="9.140625" style="501"/>
    <col min="15582" max="15582" width="47.7109375" style="501" customWidth="1"/>
    <col min="15583" max="15583" width="6.5703125" style="501" customWidth="1"/>
    <col min="15584" max="15584" width="20.5703125" style="501" customWidth="1"/>
    <col min="15585" max="15594" width="9.140625" style="501" hidden="1" customWidth="1"/>
    <col min="15595" max="15595" width="21.85546875" style="501" customWidth="1"/>
    <col min="15596" max="15596" width="21.7109375" style="501" customWidth="1"/>
    <col min="15597" max="15597" width="22.42578125" style="501" customWidth="1"/>
    <col min="15598" max="15599" width="20.85546875" style="501" customWidth="1"/>
    <col min="15600" max="15600" width="19.28515625" style="501" customWidth="1"/>
    <col min="15601" max="15601" width="21" style="501" customWidth="1"/>
    <col min="15602" max="15837" width="9.140625" style="501"/>
    <col min="15838" max="15838" width="47.7109375" style="501" customWidth="1"/>
    <col min="15839" max="15839" width="6.5703125" style="501" customWidth="1"/>
    <col min="15840" max="15840" width="20.5703125" style="501" customWidth="1"/>
    <col min="15841" max="15850" width="9.140625" style="501" hidden="1" customWidth="1"/>
    <col min="15851" max="15851" width="21.85546875" style="501" customWidth="1"/>
    <col min="15852" max="15852" width="21.7109375" style="501" customWidth="1"/>
    <col min="15853" max="15853" width="22.42578125" style="501" customWidth="1"/>
    <col min="15854" max="15855" width="20.85546875" style="501" customWidth="1"/>
    <col min="15856" max="15856" width="19.28515625" style="501" customWidth="1"/>
    <col min="15857" max="15857" width="21" style="501" customWidth="1"/>
    <col min="15858" max="16093" width="9.140625" style="501"/>
    <col min="16094" max="16094" width="47.7109375" style="501" customWidth="1"/>
    <col min="16095" max="16095" width="6.5703125" style="501" customWidth="1"/>
    <col min="16096" max="16096" width="20.5703125" style="501" customWidth="1"/>
    <col min="16097" max="16106" width="9.140625" style="501" hidden="1" customWidth="1"/>
    <col min="16107" max="16107" width="21.85546875" style="501" customWidth="1"/>
    <col min="16108" max="16108" width="21.7109375" style="501" customWidth="1"/>
    <col min="16109" max="16109" width="22.42578125" style="501" customWidth="1"/>
    <col min="16110" max="16111" width="20.85546875" style="501" customWidth="1"/>
    <col min="16112" max="16112" width="19.28515625" style="501" customWidth="1"/>
    <col min="16113" max="16113" width="21" style="501" customWidth="1"/>
    <col min="16114" max="16384" width="9.140625" style="501"/>
  </cols>
  <sheetData>
    <row r="1" spans="1:20" ht="27.75" customHeight="1" x14ac:dyDescent="0.25">
      <c r="B1" s="1368" t="s">
        <v>330</v>
      </c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502"/>
      <c r="Q1" s="362"/>
      <c r="R1" s="362"/>
      <c r="S1" s="362"/>
      <c r="T1" s="362"/>
    </row>
    <row r="2" spans="1:20" ht="15.75" thickBot="1" x14ac:dyDescent="0.3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369" t="s">
        <v>27</v>
      </c>
      <c r="O2" s="1370"/>
      <c r="Q2" s="288" t="s">
        <v>234</v>
      </c>
      <c r="R2" s="287"/>
      <c r="S2" s="287"/>
      <c r="T2" s="287"/>
    </row>
    <row r="3" spans="1:20" ht="12.75" x14ac:dyDescent="0.2">
      <c r="B3" s="175"/>
      <c r="C3" s="1371"/>
      <c r="D3" s="1371"/>
      <c r="E3" s="1371"/>
      <c r="F3" s="1260" t="s">
        <v>752</v>
      </c>
      <c r="G3" s="1260"/>
      <c r="H3" s="1260"/>
      <c r="I3" s="175"/>
      <c r="J3" s="175"/>
      <c r="K3" s="175"/>
      <c r="L3" s="1372" t="s">
        <v>9</v>
      </c>
      <c r="M3" s="1262"/>
      <c r="N3" s="504"/>
      <c r="O3" s="505"/>
      <c r="Q3" s="1027" t="s">
        <v>235</v>
      </c>
      <c r="R3" s="1027"/>
      <c r="S3" s="1027"/>
      <c r="T3" s="1027"/>
    </row>
    <row r="4" spans="1:20" ht="12.75" customHeight="1" x14ac:dyDescent="0.2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376" t="s">
        <v>26</v>
      </c>
      <c r="M4" s="1377"/>
      <c r="N4" s="507"/>
      <c r="O4" s="508"/>
      <c r="Q4" s="1027"/>
      <c r="R4" s="1027"/>
      <c r="S4" s="1027"/>
      <c r="T4" s="1027"/>
    </row>
    <row r="5" spans="1:20" ht="12.75" x14ac:dyDescent="0.2">
      <c r="B5" s="175"/>
      <c r="C5" s="509"/>
      <c r="D5" s="509"/>
      <c r="E5" s="509"/>
      <c r="F5" s="509"/>
      <c r="G5" s="509"/>
      <c r="H5" s="509"/>
      <c r="I5" s="509"/>
      <c r="J5" s="509"/>
      <c r="K5" s="509"/>
      <c r="L5" s="1372" t="s">
        <v>10</v>
      </c>
      <c r="M5" s="1262"/>
      <c r="N5" s="507"/>
      <c r="O5" s="508"/>
      <c r="Q5" s="1027"/>
      <c r="R5" s="1027"/>
      <c r="S5" s="1027"/>
      <c r="T5" s="1027"/>
    </row>
    <row r="6" spans="1:20" ht="12.75" x14ac:dyDescent="0.2">
      <c r="B6" s="175" t="s">
        <v>23</v>
      </c>
      <c r="C6" s="1045" t="s">
        <v>695</v>
      </c>
      <c r="D6" s="1045"/>
      <c r="E6" s="1045"/>
      <c r="F6" s="1045"/>
      <c r="G6" s="1045"/>
      <c r="H6" s="1045"/>
      <c r="I6" s="1045"/>
      <c r="J6" s="1045"/>
      <c r="K6" s="1045"/>
      <c r="L6" s="1372" t="s">
        <v>16</v>
      </c>
      <c r="M6" s="1262"/>
      <c r="N6" s="507">
        <v>183701001</v>
      </c>
      <c r="O6" s="508"/>
      <c r="Q6" s="1027"/>
      <c r="R6" s="1027"/>
      <c r="S6" s="1027"/>
      <c r="T6" s="1027"/>
    </row>
    <row r="7" spans="1:20" ht="12.75" customHeight="1" x14ac:dyDescent="0.2">
      <c r="B7" s="1261" t="s">
        <v>24</v>
      </c>
      <c r="C7" s="1222"/>
      <c r="D7" s="1222"/>
      <c r="E7" s="1222"/>
      <c r="F7" s="1222"/>
      <c r="G7" s="1222"/>
      <c r="H7" s="1222"/>
      <c r="I7" s="1222"/>
      <c r="J7" s="1222"/>
      <c r="K7" s="1222"/>
      <c r="L7" s="1375" t="s">
        <v>153</v>
      </c>
      <c r="M7" s="1262"/>
      <c r="N7" s="510"/>
      <c r="O7" s="511"/>
      <c r="Q7" s="1027"/>
      <c r="R7" s="1027"/>
      <c r="S7" s="1027"/>
      <c r="T7" s="1027"/>
    </row>
    <row r="8" spans="1:20" ht="12.75" x14ac:dyDescent="0.2">
      <c r="B8" s="1261"/>
      <c r="C8" s="332"/>
      <c r="D8" s="332"/>
      <c r="E8" s="332"/>
      <c r="F8" s="332"/>
      <c r="G8" s="332"/>
      <c r="H8" s="332"/>
      <c r="I8" s="332"/>
      <c r="J8" s="332"/>
      <c r="K8" s="332"/>
      <c r="L8" s="1375"/>
      <c r="M8" s="1262"/>
      <c r="N8" s="510"/>
      <c r="O8" s="511"/>
      <c r="Q8" s="1027"/>
      <c r="R8" s="1027"/>
      <c r="S8" s="1027"/>
      <c r="T8" s="1027"/>
    </row>
    <row r="9" spans="1:20" x14ac:dyDescent="0.25">
      <c r="B9" s="175" t="s">
        <v>25</v>
      </c>
      <c r="C9" s="1384" t="s">
        <v>744</v>
      </c>
      <c r="D9" s="1384"/>
      <c r="E9" s="1384"/>
      <c r="F9" s="333"/>
      <c r="G9" s="333"/>
      <c r="H9" s="333"/>
      <c r="I9" s="333"/>
      <c r="J9" s="333"/>
      <c r="K9" s="333"/>
      <c r="L9" s="1372" t="s">
        <v>11</v>
      </c>
      <c r="M9" s="1262"/>
      <c r="N9" s="507"/>
      <c r="O9" s="508"/>
      <c r="Q9" s="287"/>
      <c r="R9" s="287"/>
      <c r="S9" s="287"/>
      <c r="T9" s="287"/>
    </row>
    <row r="10" spans="1:20" ht="13.5" thickBot="1" x14ac:dyDescent="0.25">
      <c r="B10" s="175" t="s">
        <v>12</v>
      </c>
      <c r="C10" s="512"/>
      <c r="D10" s="512"/>
      <c r="E10" s="512"/>
      <c r="F10" s="512"/>
      <c r="G10" s="512"/>
      <c r="H10" s="512"/>
      <c r="I10" s="512"/>
      <c r="J10" s="512"/>
      <c r="K10" s="512"/>
      <c r="L10" s="175"/>
      <c r="M10" s="175"/>
      <c r="N10" s="513"/>
      <c r="O10" s="514"/>
      <c r="Q10" s="1029" t="s">
        <v>236</v>
      </c>
      <c r="R10" s="1029"/>
      <c r="S10" s="1029"/>
      <c r="T10" s="1029"/>
    </row>
    <row r="11" spans="1:20" ht="6.75" customHeight="1" x14ac:dyDescent="0.2"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Q11" s="1029"/>
      <c r="R11" s="1029"/>
      <c r="S11" s="1029"/>
      <c r="T11" s="1029"/>
    </row>
    <row r="12" spans="1:20" ht="13.7" customHeight="1" x14ac:dyDescent="0.2">
      <c r="B12" s="1381" t="s">
        <v>331</v>
      </c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Q12" s="1029"/>
      <c r="R12" s="1029"/>
      <c r="S12" s="1029"/>
      <c r="T12" s="1029"/>
    </row>
    <row r="13" spans="1:20" ht="6" customHeight="1" x14ac:dyDescent="0.2"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Q13" s="1029"/>
      <c r="R13" s="1029"/>
      <c r="S13" s="1029"/>
      <c r="T13" s="1029"/>
    </row>
    <row r="14" spans="1:20" ht="12.75" x14ac:dyDescent="0.2">
      <c r="A14" s="516"/>
      <c r="B14" s="1185" t="s">
        <v>332</v>
      </c>
      <c r="C14" s="1382" t="s">
        <v>2</v>
      </c>
      <c r="D14" s="1378" t="s">
        <v>333</v>
      </c>
      <c r="E14" s="1379"/>
      <c r="F14" s="1379"/>
      <c r="G14" s="1379"/>
      <c r="H14" s="1379"/>
      <c r="I14" s="1379"/>
      <c r="J14" s="1379"/>
      <c r="K14" s="1379"/>
      <c r="L14" s="1379"/>
      <c r="M14" s="1379"/>
      <c r="N14" s="1379"/>
      <c r="O14" s="1379"/>
      <c r="Q14" s="1029"/>
      <c r="R14" s="1029"/>
      <c r="S14" s="1029"/>
      <c r="T14" s="1029"/>
    </row>
    <row r="15" spans="1:20" ht="12.75" x14ac:dyDescent="0.2">
      <c r="A15" s="516"/>
      <c r="B15" s="1185"/>
      <c r="C15" s="1382"/>
      <c r="D15" s="1383" t="s">
        <v>1</v>
      </c>
      <c r="E15" s="1378" t="s">
        <v>79</v>
      </c>
      <c r="F15" s="1379"/>
      <c r="G15" s="1379"/>
      <c r="H15" s="1379"/>
      <c r="I15" s="1379"/>
      <c r="J15" s="1379"/>
      <c r="K15" s="1379"/>
      <c r="L15" s="1379"/>
      <c r="M15" s="1379"/>
      <c r="N15" s="1379"/>
      <c r="O15" s="1379"/>
      <c r="Q15" s="1029"/>
      <c r="R15" s="1029"/>
      <c r="S15" s="1029"/>
      <c r="T15" s="1029"/>
    </row>
    <row r="16" spans="1:20" x14ac:dyDescent="0.25">
      <c r="A16" s="516"/>
      <c r="B16" s="1185"/>
      <c r="C16" s="1382"/>
      <c r="D16" s="1383"/>
      <c r="E16" s="1180" t="s">
        <v>334</v>
      </c>
      <c r="F16" s="1378" t="s">
        <v>335</v>
      </c>
      <c r="G16" s="1379"/>
      <c r="H16" s="1379"/>
      <c r="I16" s="1380"/>
      <c r="J16" s="1378" t="s">
        <v>336</v>
      </c>
      <c r="K16" s="1379"/>
      <c r="L16" s="1379"/>
      <c r="M16" s="1379"/>
      <c r="N16" s="1379"/>
      <c r="O16" s="1379"/>
      <c r="Q16" s="287"/>
      <c r="R16" s="287"/>
      <c r="S16" s="287"/>
      <c r="T16" s="287"/>
    </row>
    <row r="17" spans="1:20" ht="30" customHeight="1" x14ac:dyDescent="0.2">
      <c r="A17" s="516"/>
      <c r="B17" s="1185"/>
      <c r="C17" s="1382"/>
      <c r="D17" s="1383"/>
      <c r="E17" s="1180"/>
      <c r="F17" s="1180" t="s">
        <v>1</v>
      </c>
      <c r="G17" s="1181" t="s">
        <v>79</v>
      </c>
      <c r="H17" s="1373"/>
      <c r="I17" s="1374"/>
      <c r="J17" s="1199" t="s">
        <v>337</v>
      </c>
      <c r="K17" s="1195"/>
      <c r="L17" s="1181" t="s">
        <v>338</v>
      </c>
      <c r="M17" s="1373"/>
      <c r="N17" s="1373"/>
      <c r="O17" s="1373"/>
      <c r="Q17" s="1024" t="s">
        <v>237</v>
      </c>
      <c r="R17" s="1024"/>
      <c r="S17" s="1024"/>
      <c r="T17" s="1024"/>
    </row>
    <row r="18" spans="1:20" ht="15.75" customHeight="1" x14ac:dyDescent="0.2">
      <c r="A18" s="516"/>
      <c r="B18" s="1185"/>
      <c r="C18" s="1382"/>
      <c r="D18" s="1383"/>
      <c r="E18" s="1180"/>
      <c r="F18" s="1180"/>
      <c r="G18" s="421" t="s">
        <v>339</v>
      </c>
      <c r="H18" s="1181" t="s">
        <v>340</v>
      </c>
      <c r="I18" s="1374"/>
      <c r="J18" s="1190"/>
      <c r="K18" s="1197"/>
      <c r="L18" s="1181" t="s">
        <v>1</v>
      </c>
      <c r="M18" s="1374"/>
      <c r="N18" s="1181" t="s">
        <v>341</v>
      </c>
      <c r="O18" s="1373"/>
      <c r="Q18" s="1024"/>
      <c r="R18" s="1024"/>
      <c r="S18" s="1024"/>
      <c r="T18" s="1024"/>
    </row>
    <row r="19" spans="1:20" s="522" customFormat="1" ht="13.5" thickBot="1" x14ac:dyDescent="0.25">
      <c r="A19" s="518"/>
      <c r="B19" s="519">
        <v>1</v>
      </c>
      <c r="C19" s="520">
        <v>2</v>
      </c>
      <c r="D19" s="520">
        <v>3</v>
      </c>
      <c r="E19" s="521">
        <v>4</v>
      </c>
      <c r="F19" s="520">
        <v>5</v>
      </c>
      <c r="G19" s="521">
        <v>6</v>
      </c>
      <c r="H19" s="1387">
        <v>7</v>
      </c>
      <c r="I19" s="1387"/>
      <c r="J19" s="1387">
        <v>8</v>
      </c>
      <c r="K19" s="1387"/>
      <c r="L19" s="1388">
        <v>9</v>
      </c>
      <c r="M19" s="1389"/>
      <c r="N19" s="1388">
        <v>10</v>
      </c>
      <c r="O19" s="1390"/>
      <c r="Q19" s="1024"/>
      <c r="R19" s="1024"/>
      <c r="S19" s="1024"/>
      <c r="T19" s="1024"/>
    </row>
    <row r="20" spans="1:20" ht="26.25" customHeight="1" x14ac:dyDescent="0.2">
      <c r="A20" s="516"/>
      <c r="B20" s="523" t="s">
        <v>342</v>
      </c>
      <c r="C20" s="524">
        <v>1000</v>
      </c>
      <c r="D20" s="819">
        <f>E20+F20+J20+L20</f>
        <v>0</v>
      </c>
      <c r="E20" s="824">
        <f>E21+E24</f>
        <v>0</v>
      </c>
      <c r="F20" s="825">
        <f>G20+H20</f>
        <v>0</v>
      </c>
      <c r="G20" s="824">
        <f>G21+G24</f>
        <v>0</v>
      </c>
      <c r="H20" s="1385">
        <f>H21+H24</f>
        <v>0</v>
      </c>
      <c r="I20" s="1386"/>
      <c r="J20" s="1385">
        <f t="shared" ref="J20:N20" si="0">J21+J24</f>
        <v>0</v>
      </c>
      <c r="K20" s="1386"/>
      <c r="L20" s="1385">
        <f t="shared" si="0"/>
        <v>0</v>
      </c>
      <c r="M20" s="1386"/>
      <c r="N20" s="1385">
        <f t="shared" si="0"/>
        <v>0</v>
      </c>
      <c r="O20" s="1386"/>
      <c r="Q20" s="1024"/>
      <c r="R20" s="1024"/>
      <c r="S20" s="1024"/>
      <c r="T20" s="1024"/>
    </row>
    <row r="21" spans="1:20" ht="25.5" x14ac:dyDescent="0.2">
      <c r="A21" s="516"/>
      <c r="B21" s="525" t="s">
        <v>343</v>
      </c>
      <c r="C21" s="526">
        <v>1100</v>
      </c>
      <c r="D21" s="819">
        <f t="shared" ref="D21:D39" si="1">E21+F21+J21+L21</f>
        <v>0</v>
      </c>
      <c r="E21" s="960"/>
      <c r="F21" s="826">
        <f t="shared" ref="F21:F39" si="2">(G21+H21)*1</f>
        <v>0</v>
      </c>
      <c r="G21" s="960">
        <v>0</v>
      </c>
      <c r="H21" s="961"/>
      <c r="I21" s="962"/>
      <c r="J21" s="961"/>
      <c r="K21" s="962"/>
      <c r="L21" s="961"/>
      <c r="M21" s="962"/>
      <c r="N21" s="963"/>
      <c r="O21" s="964"/>
      <c r="Q21" s="1024"/>
      <c r="R21" s="1024"/>
      <c r="S21" s="1024"/>
      <c r="T21" s="1024"/>
    </row>
    <row r="22" spans="1:20" ht="51" x14ac:dyDescent="0.2">
      <c r="A22" s="516"/>
      <c r="B22" s="527" t="s">
        <v>344</v>
      </c>
      <c r="C22" s="526">
        <v>1110</v>
      </c>
      <c r="D22" s="819">
        <f t="shared" si="1"/>
        <v>0</v>
      </c>
      <c r="E22" s="960">
        <v>0</v>
      </c>
      <c r="F22" s="826">
        <f t="shared" si="2"/>
        <v>0</v>
      </c>
      <c r="G22" s="960">
        <v>0</v>
      </c>
      <c r="H22" s="961"/>
      <c r="I22" s="962"/>
      <c r="J22" s="961"/>
      <c r="K22" s="962"/>
      <c r="L22" s="961"/>
      <c r="M22" s="962"/>
      <c r="N22" s="963"/>
      <c r="O22" s="964"/>
      <c r="Q22" s="1024"/>
      <c r="R22" s="1024"/>
      <c r="S22" s="1024"/>
      <c r="T22" s="1024"/>
    </row>
    <row r="23" spans="1:20" ht="12.75" x14ac:dyDescent="0.2">
      <c r="A23" s="516"/>
      <c r="B23" s="527"/>
      <c r="C23" s="526"/>
      <c r="D23" s="819">
        <f t="shared" si="1"/>
        <v>0</v>
      </c>
      <c r="E23" s="960">
        <v>0</v>
      </c>
      <c r="F23" s="826">
        <f t="shared" si="2"/>
        <v>0</v>
      </c>
      <c r="G23" s="960">
        <v>0</v>
      </c>
      <c r="H23" s="965"/>
      <c r="I23" s="966"/>
      <c r="J23" s="961"/>
      <c r="K23" s="962"/>
      <c r="L23" s="961"/>
      <c r="M23" s="962"/>
      <c r="N23" s="963"/>
      <c r="O23" s="964"/>
      <c r="Q23" s="1024"/>
      <c r="R23" s="1024"/>
      <c r="S23" s="1024"/>
      <c r="T23" s="1024"/>
    </row>
    <row r="24" spans="1:20" x14ac:dyDescent="0.25">
      <c r="A24" s="516"/>
      <c r="B24" s="525" t="s">
        <v>345</v>
      </c>
      <c r="C24" s="526">
        <v>1200</v>
      </c>
      <c r="D24" s="819">
        <f t="shared" si="1"/>
        <v>0</v>
      </c>
      <c r="E24" s="960">
        <v>0</v>
      </c>
      <c r="F24" s="826">
        <f t="shared" si="2"/>
        <v>0</v>
      </c>
      <c r="G24" s="960">
        <v>0</v>
      </c>
      <c r="H24" s="965"/>
      <c r="I24" s="966"/>
      <c r="J24" s="961"/>
      <c r="K24" s="962"/>
      <c r="L24" s="961"/>
      <c r="M24" s="962"/>
      <c r="N24" s="963"/>
      <c r="O24" s="964"/>
    </row>
    <row r="25" spans="1:20" ht="12.75" x14ac:dyDescent="0.2">
      <c r="A25" s="516"/>
      <c r="B25" s="528" t="s">
        <v>346</v>
      </c>
      <c r="C25" s="526">
        <v>2000</v>
      </c>
      <c r="D25" s="819">
        <f>E25+F25+J25+L25</f>
        <v>47</v>
      </c>
      <c r="E25" s="735">
        <f>(E26+E29)*1</f>
        <v>47</v>
      </c>
      <c r="F25" s="826">
        <f t="shared" si="2"/>
        <v>0</v>
      </c>
      <c r="G25" s="735">
        <f>(G26+G29)*1</f>
        <v>0</v>
      </c>
      <c r="H25" s="827">
        <f>(H26+H29)*1</f>
        <v>0</v>
      </c>
      <c r="I25" s="828">
        <v>0</v>
      </c>
      <c r="J25" s="827"/>
      <c r="K25" s="828">
        <v>0</v>
      </c>
      <c r="L25" s="827">
        <f>(L26+L29)*1</f>
        <v>0</v>
      </c>
      <c r="M25" s="828">
        <v>0</v>
      </c>
      <c r="N25" s="827">
        <f>(N26+N29)*1</f>
        <v>0</v>
      </c>
      <c r="O25" s="828">
        <v>0</v>
      </c>
      <c r="Q25" s="1021" t="s">
        <v>238</v>
      </c>
      <c r="R25" s="1021"/>
      <c r="S25" s="1021"/>
      <c r="T25" s="1021"/>
    </row>
    <row r="26" spans="1:20" ht="25.5" x14ac:dyDescent="0.2">
      <c r="A26" s="516"/>
      <c r="B26" s="525" t="s">
        <v>343</v>
      </c>
      <c r="C26" s="526">
        <v>2100</v>
      </c>
      <c r="D26" s="819">
        <f t="shared" si="1"/>
        <v>47</v>
      </c>
      <c r="E26" s="967">
        <v>47</v>
      </c>
      <c r="F26" s="826">
        <f t="shared" si="2"/>
        <v>0</v>
      </c>
      <c r="G26" s="967">
        <v>0</v>
      </c>
      <c r="H26" s="961"/>
      <c r="I26" s="962"/>
      <c r="J26" s="961"/>
      <c r="K26" s="962"/>
      <c r="L26" s="961"/>
      <c r="M26" s="962"/>
      <c r="N26" s="963"/>
      <c r="O26" s="964"/>
      <c r="Q26" s="1021"/>
      <c r="R26" s="1021"/>
      <c r="S26" s="1021"/>
      <c r="T26" s="1021"/>
    </row>
    <row r="27" spans="1:20" ht="51" x14ac:dyDescent="0.2">
      <c r="A27" s="516"/>
      <c r="B27" s="527" t="s">
        <v>344</v>
      </c>
      <c r="C27" s="526">
        <v>2110</v>
      </c>
      <c r="D27" s="819">
        <f t="shared" si="1"/>
        <v>47</v>
      </c>
      <c r="E27" s="967">
        <v>47</v>
      </c>
      <c r="F27" s="826">
        <f t="shared" si="2"/>
        <v>0</v>
      </c>
      <c r="G27" s="967">
        <v>0</v>
      </c>
      <c r="H27" s="961"/>
      <c r="I27" s="962"/>
      <c r="J27" s="961"/>
      <c r="K27" s="962"/>
      <c r="L27" s="961"/>
      <c r="M27" s="962"/>
      <c r="N27" s="963"/>
      <c r="O27" s="964"/>
      <c r="Q27" s="1021"/>
      <c r="R27" s="1021"/>
      <c r="S27" s="1021"/>
      <c r="T27" s="1021"/>
    </row>
    <row r="28" spans="1:20" ht="12.75" x14ac:dyDescent="0.2">
      <c r="A28" s="516"/>
      <c r="B28" s="527"/>
      <c r="C28" s="526"/>
      <c r="D28" s="819">
        <f t="shared" si="1"/>
        <v>0</v>
      </c>
      <c r="E28" s="967">
        <v>0</v>
      </c>
      <c r="F28" s="826">
        <f t="shared" si="2"/>
        <v>0</v>
      </c>
      <c r="G28" s="967">
        <v>0</v>
      </c>
      <c r="H28" s="961"/>
      <c r="I28" s="962"/>
      <c r="J28" s="961"/>
      <c r="K28" s="962"/>
      <c r="L28" s="961"/>
      <c r="M28" s="962"/>
      <c r="N28" s="963"/>
      <c r="O28" s="964"/>
      <c r="Q28" s="1021"/>
      <c r="R28" s="1021"/>
      <c r="S28" s="1021"/>
      <c r="T28" s="1021"/>
    </row>
    <row r="29" spans="1:20" ht="12.75" x14ac:dyDescent="0.2">
      <c r="A29" s="516"/>
      <c r="B29" s="525" t="s">
        <v>345</v>
      </c>
      <c r="C29" s="526">
        <v>2200</v>
      </c>
      <c r="D29" s="819">
        <f>E29+F29+J29+L29</f>
        <v>0</v>
      </c>
      <c r="E29" s="967">
        <v>0</v>
      </c>
      <c r="F29" s="826">
        <f t="shared" si="2"/>
        <v>0</v>
      </c>
      <c r="G29" s="967">
        <v>0</v>
      </c>
      <c r="H29" s="961"/>
      <c r="I29" s="962"/>
      <c r="J29" s="961"/>
      <c r="K29" s="962"/>
      <c r="L29" s="961"/>
      <c r="M29" s="962"/>
      <c r="N29" s="963"/>
      <c r="O29" s="964"/>
      <c r="Q29" s="1021"/>
      <c r="R29" s="1021"/>
      <c r="S29" s="1021"/>
      <c r="T29" s="1021"/>
    </row>
    <row r="30" spans="1:20" ht="15" customHeight="1" x14ac:dyDescent="0.2">
      <c r="A30" s="516"/>
      <c r="B30" s="529" t="s">
        <v>347</v>
      </c>
      <c r="C30" s="526">
        <v>3000</v>
      </c>
      <c r="D30" s="819">
        <f t="shared" si="1"/>
        <v>35</v>
      </c>
      <c r="E30" s="735">
        <f>(E31+E34)*1</f>
        <v>35</v>
      </c>
      <c r="F30" s="826">
        <f t="shared" si="2"/>
        <v>0</v>
      </c>
      <c r="G30" s="735">
        <f>(G31+G34)*1</f>
        <v>0</v>
      </c>
      <c r="H30" s="827">
        <f>(H31+H34)*1</f>
        <v>0</v>
      </c>
      <c r="I30" s="828">
        <v>0</v>
      </c>
      <c r="J30" s="827"/>
      <c r="K30" s="828">
        <v>0</v>
      </c>
      <c r="L30" s="827">
        <f>(L31+L34)*1</f>
        <v>0</v>
      </c>
      <c r="M30" s="828">
        <v>0</v>
      </c>
      <c r="N30" s="827">
        <f>(N31+N34)*1</f>
        <v>0</v>
      </c>
      <c r="O30" s="828">
        <v>0</v>
      </c>
      <c r="Q30" s="1021"/>
      <c r="R30" s="1021"/>
      <c r="S30" s="1021"/>
      <c r="T30" s="1021"/>
    </row>
    <row r="31" spans="1:20" ht="26.25" x14ac:dyDescent="0.25">
      <c r="A31" s="516"/>
      <c r="B31" s="525" t="s">
        <v>343</v>
      </c>
      <c r="C31" s="526">
        <v>3100</v>
      </c>
      <c r="D31" s="819">
        <f t="shared" si="1"/>
        <v>35</v>
      </c>
      <c r="E31" s="967">
        <v>35</v>
      </c>
      <c r="F31" s="826">
        <f t="shared" si="2"/>
        <v>0</v>
      </c>
      <c r="G31" s="967">
        <v>0</v>
      </c>
      <c r="H31" s="961"/>
      <c r="I31" s="962"/>
      <c r="J31" s="961"/>
      <c r="K31" s="962"/>
      <c r="L31" s="961"/>
      <c r="M31" s="962"/>
      <c r="N31" s="963"/>
      <c r="O31" s="964"/>
    </row>
    <row r="32" spans="1:20" ht="51.75" x14ac:dyDescent="0.25">
      <c r="A32" s="516"/>
      <c r="B32" s="527" t="s">
        <v>344</v>
      </c>
      <c r="C32" s="526">
        <v>3110</v>
      </c>
      <c r="D32" s="819">
        <f t="shared" si="1"/>
        <v>35</v>
      </c>
      <c r="E32" s="967">
        <v>35</v>
      </c>
      <c r="F32" s="826">
        <f t="shared" si="2"/>
        <v>0</v>
      </c>
      <c r="G32" s="967">
        <v>0</v>
      </c>
      <c r="H32" s="961"/>
      <c r="I32" s="962"/>
      <c r="J32" s="961"/>
      <c r="K32" s="962"/>
      <c r="L32" s="961"/>
      <c r="M32" s="962"/>
      <c r="N32" s="963"/>
      <c r="O32" s="964"/>
    </row>
    <row r="33" spans="1:20" x14ac:dyDescent="0.25">
      <c r="A33" s="516"/>
      <c r="B33" s="527"/>
      <c r="C33" s="526"/>
      <c r="D33" s="819">
        <f t="shared" si="1"/>
        <v>0</v>
      </c>
      <c r="E33" s="967">
        <v>0</v>
      </c>
      <c r="F33" s="826">
        <f t="shared" si="2"/>
        <v>0</v>
      </c>
      <c r="G33" s="967">
        <v>0</v>
      </c>
      <c r="H33" s="961"/>
      <c r="I33" s="962"/>
      <c r="J33" s="961"/>
      <c r="K33" s="962"/>
      <c r="L33" s="961"/>
      <c r="M33" s="962"/>
      <c r="N33" s="963"/>
      <c r="O33" s="964"/>
    </row>
    <row r="34" spans="1:20" ht="12.75" x14ac:dyDescent="0.2">
      <c r="A34" s="516"/>
      <c r="B34" s="525" t="s">
        <v>345</v>
      </c>
      <c r="C34" s="526">
        <v>3200</v>
      </c>
      <c r="D34" s="819">
        <f>E34+F34+J34+L34</f>
        <v>0</v>
      </c>
      <c r="E34" s="967">
        <v>0</v>
      </c>
      <c r="F34" s="826">
        <f t="shared" si="2"/>
        <v>0</v>
      </c>
      <c r="G34" s="967">
        <v>0</v>
      </c>
      <c r="H34" s="961"/>
      <c r="I34" s="962"/>
      <c r="J34" s="961"/>
      <c r="K34" s="962"/>
      <c r="L34" s="961"/>
      <c r="M34" s="962"/>
      <c r="N34" s="963"/>
      <c r="O34" s="964"/>
      <c r="Q34" s="14"/>
      <c r="R34" s="14"/>
      <c r="S34" s="14"/>
      <c r="T34" s="14"/>
    </row>
    <row r="35" spans="1:20" x14ac:dyDescent="0.25">
      <c r="A35" s="516"/>
      <c r="B35" s="529" t="s">
        <v>348</v>
      </c>
      <c r="C35" s="526">
        <v>4000</v>
      </c>
      <c r="D35" s="819" t="e">
        <f t="shared" si="1"/>
        <v>#VALUE!</v>
      </c>
      <c r="E35" s="735" t="e">
        <f>(E36+E39)*1</f>
        <v>#VALUE!</v>
      </c>
      <c r="F35" s="826">
        <f t="shared" si="2"/>
        <v>0</v>
      </c>
      <c r="G35" s="735">
        <f>(G36+G39)*1</f>
        <v>0</v>
      </c>
      <c r="H35" s="827">
        <f>(H36+H39)*1</f>
        <v>0</v>
      </c>
      <c r="I35" s="828">
        <v>0</v>
      </c>
      <c r="J35" s="827"/>
      <c r="K35" s="828">
        <v>0</v>
      </c>
      <c r="L35" s="827">
        <f>(L36+L39)*1</f>
        <v>0</v>
      </c>
      <c r="M35" s="828">
        <v>0</v>
      </c>
      <c r="N35" s="827">
        <f>(N36+N39)*1</f>
        <v>0</v>
      </c>
      <c r="O35" s="828">
        <v>0</v>
      </c>
    </row>
    <row r="36" spans="1:20" ht="26.25" x14ac:dyDescent="0.25">
      <c r="A36" s="516"/>
      <c r="B36" s="525" t="s">
        <v>343</v>
      </c>
      <c r="C36" s="526">
        <v>4100</v>
      </c>
      <c r="D36" s="819" t="e">
        <f>E36+F36+J36+L36</f>
        <v>#VALUE!</v>
      </c>
      <c r="E36" s="967" t="s">
        <v>795</v>
      </c>
      <c r="F36" s="826">
        <f t="shared" si="2"/>
        <v>0</v>
      </c>
      <c r="G36" s="967">
        <v>0</v>
      </c>
      <c r="H36" s="961"/>
      <c r="I36" s="962"/>
      <c r="J36" s="961"/>
      <c r="K36" s="962"/>
      <c r="L36" s="961"/>
      <c r="M36" s="962"/>
      <c r="N36" s="963"/>
      <c r="O36" s="964"/>
    </row>
    <row r="37" spans="1:20" ht="51.75" x14ac:dyDescent="0.25">
      <c r="A37" s="516"/>
      <c r="B37" s="527" t="s">
        <v>344</v>
      </c>
      <c r="C37" s="526">
        <v>4110</v>
      </c>
      <c r="D37" s="819" t="e">
        <f t="shared" si="1"/>
        <v>#VALUE!</v>
      </c>
      <c r="E37" s="967" t="s">
        <v>795</v>
      </c>
      <c r="F37" s="826">
        <f t="shared" si="2"/>
        <v>0</v>
      </c>
      <c r="G37" s="967">
        <v>0</v>
      </c>
      <c r="H37" s="961"/>
      <c r="I37" s="962"/>
      <c r="J37" s="961"/>
      <c r="K37" s="962"/>
      <c r="L37" s="961"/>
      <c r="M37" s="962"/>
      <c r="N37" s="963"/>
      <c r="O37" s="964"/>
    </row>
    <row r="38" spans="1:20" x14ac:dyDescent="0.25">
      <c r="A38" s="516"/>
      <c r="B38" s="527"/>
      <c r="C38" s="530"/>
      <c r="D38" s="819">
        <f t="shared" si="1"/>
        <v>0</v>
      </c>
      <c r="E38" s="968">
        <v>0</v>
      </c>
      <c r="F38" s="826">
        <f t="shared" si="2"/>
        <v>0</v>
      </c>
      <c r="G38" s="968">
        <v>0</v>
      </c>
      <c r="H38" s="969"/>
      <c r="I38" s="970"/>
      <c r="J38" s="961"/>
      <c r="K38" s="962"/>
      <c r="L38" s="961"/>
      <c r="M38" s="962"/>
      <c r="N38" s="963"/>
      <c r="O38" s="964"/>
    </row>
    <row r="39" spans="1:20" x14ac:dyDescent="0.25">
      <c r="A39" s="516"/>
      <c r="B39" s="525" t="s">
        <v>345</v>
      </c>
      <c r="C39" s="530">
        <v>4200</v>
      </c>
      <c r="D39" s="819">
        <f t="shared" si="1"/>
        <v>0</v>
      </c>
      <c r="E39" s="968">
        <v>0</v>
      </c>
      <c r="F39" s="826">
        <f t="shared" si="2"/>
        <v>0</v>
      </c>
      <c r="G39" s="968">
        <v>0</v>
      </c>
      <c r="H39" s="969"/>
      <c r="I39" s="970"/>
      <c r="J39" s="961"/>
      <c r="K39" s="962"/>
      <c r="L39" s="961"/>
      <c r="M39" s="962"/>
      <c r="N39" s="963"/>
      <c r="O39" s="964"/>
    </row>
    <row r="40" spans="1:20" ht="15.75" customHeight="1" thickBot="1" x14ac:dyDescent="0.3">
      <c r="B40" s="531" t="s">
        <v>152</v>
      </c>
      <c r="C40" s="532">
        <v>9000</v>
      </c>
      <c r="D40" s="748" t="e">
        <f>D20+D25+D30+D35</f>
        <v>#VALUE!</v>
      </c>
      <c r="E40" s="748" t="e">
        <f t="shared" ref="E40:N40" si="3">E20+E25+E30+E35</f>
        <v>#VALUE!</v>
      </c>
      <c r="F40" s="748">
        <f t="shared" si="3"/>
        <v>0</v>
      </c>
      <c r="G40" s="748">
        <f t="shared" si="3"/>
        <v>0</v>
      </c>
      <c r="H40" s="1391">
        <f t="shared" si="3"/>
        <v>0</v>
      </c>
      <c r="I40" s="1392"/>
      <c r="J40" s="1391">
        <f t="shared" si="3"/>
        <v>0</v>
      </c>
      <c r="K40" s="1392"/>
      <c r="L40" s="1391">
        <f t="shared" si="3"/>
        <v>0</v>
      </c>
      <c r="M40" s="1392"/>
      <c r="N40" s="1391">
        <f t="shared" si="3"/>
        <v>0</v>
      </c>
      <c r="O40" s="1392"/>
    </row>
    <row r="41" spans="1:20" ht="6.75" customHeight="1" x14ac:dyDescent="0.25">
      <c r="B41" s="531"/>
      <c r="C41" s="533"/>
      <c r="D41" s="516"/>
      <c r="E41" s="516"/>
      <c r="F41" s="516"/>
      <c r="G41" s="516"/>
      <c r="H41" s="516"/>
      <c r="I41" s="516"/>
      <c r="J41" s="534"/>
      <c r="K41" s="534"/>
      <c r="L41" s="534"/>
      <c r="M41" s="534"/>
      <c r="N41" s="534"/>
      <c r="O41" s="534"/>
    </row>
    <row r="42" spans="1:20" ht="15" customHeight="1" x14ac:dyDescent="0.25">
      <c r="B42" s="1393" t="s">
        <v>332</v>
      </c>
      <c r="C42" s="1396" t="s">
        <v>2</v>
      </c>
      <c r="D42" s="1378" t="s">
        <v>349</v>
      </c>
      <c r="E42" s="1379"/>
      <c r="F42" s="1379"/>
      <c r="G42" s="1379"/>
      <c r="H42" s="1379"/>
      <c r="I42" s="1379"/>
      <c r="J42" s="1379"/>
      <c r="K42" s="1379"/>
      <c r="L42" s="1379"/>
      <c r="M42" s="1379"/>
      <c r="N42" s="1379"/>
      <c r="O42" s="1379"/>
    </row>
    <row r="43" spans="1:20" x14ac:dyDescent="0.25">
      <c r="B43" s="1394"/>
      <c r="C43" s="1397"/>
      <c r="D43" s="1378" t="s">
        <v>350</v>
      </c>
      <c r="E43" s="1380"/>
      <c r="F43" s="1378" t="s">
        <v>351</v>
      </c>
      <c r="G43" s="1380"/>
      <c r="H43" s="1378" t="s">
        <v>352</v>
      </c>
      <c r="I43" s="1380"/>
      <c r="J43" s="1378" t="s">
        <v>353</v>
      </c>
      <c r="K43" s="1380"/>
      <c r="L43" s="1399" t="s">
        <v>354</v>
      </c>
      <c r="M43" s="1400"/>
      <c r="N43" s="1399" t="s">
        <v>355</v>
      </c>
      <c r="O43" s="1401"/>
    </row>
    <row r="44" spans="1:20" ht="12.75" customHeight="1" x14ac:dyDescent="0.25">
      <c r="B44" s="1394"/>
      <c r="C44" s="1397"/>
      <c r="D44" s="1186" t="s">
        <v>356</v>
      </c>
      <c r="E44" s="1186" t="s">
        <v>357</v>
      </c>
      <c r="F44" s="1186" t="s">
        <v>356</v>
      </c>
      <c r="G44" s="1186" t="s">
        <v>358</v>
      </c>
      <c r="H44" s="1186" t="s">
        <v>356</v>
      </c>
      <c r="I44" s="1186" t="s">
        <v>358</v>
      </c>
      <c r="J44" s="1186" t="s">
        <v>356</v>
      </c>
      <c r="K44" s="1186" t="s">
        <v>358</v>
      </c>
      <c r="L44" s="1186" t="s">
        <v>356</v>
      </c>
      <c r="M44" s="1186" t="s">
        <v>358</v>
      </c>
      <c r="N44" s="1186" t="s">
        <v>356</v>
      </c>
      <c r="O44" s="1199" t="s">
        <v>358</v>
      </c>
    </row>
    <row r="45" spans="1:20" ht="27" customHeight="1" x14ac:dyDescent="0.25">
      <c r="B45" s="1395"/>
      <c r="C45" s="1398"/>
      <c r="D45" s="1187"/>
      <c r="E45" s="1187"/>
      <c r="F45" s="1187"/>
      <c r="G45" s="1187"/>
      <c r="H45" s="1187"/>
      <c r="I45" s="1187"/>
      <c r="J45" s="1187"/>
      <c r="K45" s="1187"/>
      <c r="L45" s="1187"/>
      <c r="M45" s="1187"/>
      <c r="N45" s="1187"/>
      <c r="O45" s="1190"/>
    </row>
    <row r="46" spans="1:20" ht="15.75" thickBot="1" x14ac:dyDescent="0.3">
      <c r="B46" s="519">
        <v>1</v>
      </c>
      <c r="C46" s="520">
        <v>2</v>
      </c>
      <c r="D46" s="521">
        <v>11</v>
      </c>
      <c r="E46" s="535">
        <v>12</v>
      </c>
      <c r="F46" s="521">
        <v>13</v>
      </c>
      <c r="G46" s="521">
        <v>14</v>
      </c>
      <c r="H46" s="521">
        <v>15</v>
      </c>
      <c r="I46" s="521">
        <v>16</v>
      </c>
      <c r="J46" s="521">
        <v>17</v>
      </c>
      <c r="K46" s="521">
        <v>18</v>
      </c>
      <c r="L46" s="521">
        <v>19</v>
      </c>
      <c r="M46" s="521">
        <v>20</v>
      </c>
      <c r="N46" s="521">
        <v>21</v>
      </c>
      <c r="O46" s="536">
        <v>22</v>
      </c>
    </row>
    <row r="47" spans="1:20" ht="26.25" customHeight="1" x14ac:dyDescent="0.25">
      <c r="B47" s="975" t="s">
        <v>342</v>
      </c>
      <c r="C47" s="976">
        <v>1000</v>
      </c>
      <c r="D47" s="824">
        <f>D48+D51</f>
        <v>0</v>
      </c>
      <c r="E47" s="824">
        <f t="shared" ref="E47:O47" si="4">E48+E51</f>
        <v>0</v>
      </c>
      <c r="F47" s="824">
        <f t="shared" si="4"/>
        <v>0</v>
      </c>
      <c r="G47" s="824">
        <f t="shared" si="4"/>
        <v>0</v>
      </c>
      <c r="H47" s="824">
        <f t="shared" si="4"/>
        <v>0</v>
      </c>
      <c r="I47" s="824">
        <f t="shared" si="4"/>
        <v>0</v>
      </c>
      <c r="J47" s="824">
        <f t="shared" si="4"/>
        <v>0</v>
      </c>
      <c r="K47" s="824">
        <f t="shared" si="4"/>
        <v>0</v>
      </c>
      <c r="L47" s="824">
        <f t="shared" si="4"/>
        <v>0</v>
      </c>
      <c r="M47" s="824">
        <f t="shared" si="4"/>
        <v>0</v>
      </c>
      <c r="N47" s="824">
        <f t="shared" si="4"/>
        <v>0</v>
      </c>
      <c r="O47" s="824">
        <f t="shared" si="4"/>
        <v>0</v>
      </c>
    </row>
    <row r="48" spans="1:20" ht="26.25" customHeight="1" x14ac:dyDescent="0.25">
      <c r="B48" s="977" t="s">
        <v>343</v>
      </c>
      <c r="C48" s="978">
        <v>1100</v>
      </c>
      <c r="D48" s="962">
        <v>0</v>
      </c>
      <c r="E48" s="967">
        <v>0</v>
      </c>
      <c r="F48" s="967">
        <v>0</v>
      </c>
      <c r="G48" s="967">
        <v>0</v>
      </c>
      <c r="H48" s="967">
        <v>0</v>
      </c>
      <c r="I48" s="967">
        <v>0</v>
      </c>
      <c r="J48" s="967">
        <v>0</v>
      </c>
      <c r="K48" s="967">
        <v>0</v>
      </c>
      <c r="L48" s="967">
        <v>0</v>
      </c>
      <c r="M48" s="967">
        <v>0</v>
      </c>
      <c r="N48" s="967">
        <v>0</v>
      </c>
      <c r="O48" s="971">
        <v>0</v>
      </c>
    </row>
    <row r="49" spans="2:15" ht="53.25" customHeight="1" x14ac:dyDescent="0.25">
      <c r="B49" s="979" t="s">
        <v>344</v>
      </c>
      <c r="C49" s="978">
        <v>1110</v>
      </c>
      <c r="D49" s="962">
        <v>0</v>
      </c>
      <c r="E49" s="967">
        <v>0</v>
      </c>
      <c r="F49" s="967">
        <v>0</v>
      </c>
      <c r="G49" s="967">
        <v>0</v>
      </c>
      <c r="H49" s="967">
        <v>0</v>
      </c>
      <c r="I49" s="967">
        <v>0</v>
      </c>
      <c r="J49" s="967">
        <v>0</v>
      </c>
      <c r="K49" s="967">
        <v>0</v>
      </c>
      <c r="L49" s="967">
        <v>0</v>
      </c>
      <c r="M49" s="967">
        <v>0</v>
      </c>
      <c r="N49" s="967">
        <v>0</v>
      </c>
      <c r="O49" s="971">
        <v>0</v>
      </c>
    </row>
    <row r="50" spans="2:15" ht="15" customHeight="1" x14ac:dyDescent="0.25">
      <c r="B50" s="979"/>
      <c r="C50" s="978"/>
      <c r="D50" s="972">
        <v>0</v>
      </c>
      <c r="E50" s="973">
        <v>0</v>
      </c>
      <c r="F50" s="973">
        <v>0</v>
      </c>
      <c r="G50" s="973">
        <v>0</v>
      </c>
      <c r="H50" s="973">
        <v>0</v>
      </c>
      <c r="I50" s="973">
        <v>0</v>
      </c>
      <c r="J50" s="973">
        <v>0</v>
      </c>
      <c r="K50" s="973">
        <v>0</v>
      </c>
      <c r="L50" s="973">
        <v>0</v>
      </c>
      <c r="M50" s="973">
        <v>0</v>
      </c>
      <c r="N50" s="973">
        <v>0</v>
      </c>
      <c r="O50" s="974">
        <v>0</v>
      </c>
    </row>
    <row r="51" spans="2:15" ht="15" customHeight="1" x14ac:dyDescent="0.25">
      <c r="B51" s="977" t="s">
        <v>345</v>
      </c>
      <c r="C51" s="978">
        <v>1200</v>
      </c>
      <c r="D51" s="962">
        <v>0</v>
      </c>
      <c r="E51" s="967">
        <v>0</v>
      </c>
      <c r="F51" s="967">
        <v>0</v>
      </c>
      <c r="G51" s="967">
        <v>0</v>
      </c>
      <c r="H51" s="967">
        <v>0</v>
      </c>
      <c r="I51" s="967">
        <v>0</v>
      </c>
      <c r="J51" s="967">
        <v>0</v>
      </c>
      <c r="K51" s="967">
        <v>0</v>
      </c>
      <c r="L51" s="967">
        <v>0</v>
      </c>
      <c r="M51" s="967">
        <v>0</v>
      </c>
      <c r="N51" s="967">
        <v>0</v>
      </c>
      <c r="O51" s="971">
        <v>0</v>
      </c>
    </row>
    <row r="52" spans="2:15" ht="32.25" customHeight="1" x14ac:dyDescent="0.25">
      <c r="B52" s="980" t="s">
        <v>346</v>
      </c>
      <c r="C52" s="978">
        <v>2000</v>
      </c>
      <c r="D52" s="828">
        <f t="shared" ref="D52:O52" si="5">(D53+D56)*1</f>
        <v>39</v>
      </c>
      <c r="E52" s="828">
        <f t="shared" si="5"/>
        <v>910806.22</v>
      </c>
      <c r="F52" s="828">
        <f t="shared" si="5"/>
        <v>0</v>
      </c>
      <c r="G52" s="828">
        <f t="shared" si="5"/>
        <v>0</v>
      </c>
      <c r="H52" s="828">
        <f t="shared" si="5"/>
        <v>5</v>
      </c>
      <c r="I52" s="828">
        <f t="shared" si="5"/>
        <v>553905.22</v>
      </c>
      <c r="J52" s="828">
        <f t="shared" si="5"/>
        <v>0</v>
      </c>
      <c r="K52" s="828">
        <f t="shared" si="5"/>
        <v>0</v>
      </c>
      <c r="L52" s="828">
        <f t="shared" si="5"/>
        <v>3</v>
      </c>
      <c r="M52" s="828">
        <f t="shared" si="5"/>
        <v>158310</v>
      </c>
      <c r="N52" s="828">
        <f t="shared" si="5"/>
        <v>0</v>
      </c>
      <c r="O52" s="828">
        <f t="shared" si="5"/>
        <v>0</v>
      </c>
    </row>
    <row r="53" spans="2:15" ht="26.25" customHeight="1" x14ac:dyDescent="0.25">
      <c r="B53" s="977" t="s">
        <v>343</v>
      </c>
      <c r="C53" s="978">
        <v>2100</v>
      </c>
      <c r="D53" s="962">
        <v>39</v>
      </c>
      <c r="E53" s="967">
        <v>910806.22</v>
      </c>
      <c r="F53" s="967">
        <v>0</v>
      </c>
      <c r="G53" s="967">
        <v>0</v>
      </c>
      <c r="H53" s="967">
        <v>5</v>
      </c>
      <c r="I53" s="967">
        <v>553905.22</v>
      </c>
      <c r="J53" s="967"/>
      <c r="K53" s="967">
        <v>0</v>
      </c>
      <c r="L53" s="967">
        <v>3</v>
      </c>
      <c r="M53" s="967">
        <v>158310</v>
      </c>
      <c r="N53" s="967">
        <v>0</v>
      </c>
      <c r="O53" s="971">
        <v>0</v>
      </c>
    </row>
    <row r="54" spans="2:15" ht="52.5" customHeight="1" x14ac:dyDescent="0.25">
      <c r="B54" s="979" t="s">
        <v>344</v>
      </c>
      <c r="C54" s="978">
        <v>2110</v>
      </c>
      <c r="D54" s="962">
        <v>39</v>
      </c>
      <c r="E54" s="967">
        <v>910806.22</v>
      </c>
      <c r="F54" s="967">
        <v>0</v>
      </c>
      <c r="G54" s="967">
        <v>0</v>
      </c>
      <c r="H54" s="967">
        <v>5</v>
      </c>
      <c r="I54" s="967">
        <v>553905.22</v>
      </c>
      <c r="J54" s="967"/>
      <c r="K54" s="967">
        <v>0</v>
      </c>
      <c r="L54" s="967">
        <v>3</v>
      </c>
      <c r="M54" s="967">
        <v>158310</v>
      </c>
      <c r="N54" s="967">
        <v>0</v>
      </c>
      <c r="O54" s="971">
        <v>0</v>
      </c>
    </row>
    <row r="55" spans="2:15" ht="15" customHeight="1" x14ac:dyDescent="0.25">
      <c r="B55" s="979"/>
      <c r="C55" s="978"/>
      <c r="D55" s="972">
        <v>0</v>
      </c>
      <c r="E55" s="973">
        <v>0</v>
      </c>
      <c r="F55" s="973">
        <v>0</v>
      </c>
      <c r="G55" s="973">
        <v>0</v>
      </c>
      <c r="H55" s="973">
        <v>0</v>
      </c>
      <c r="I55" s="973">
        <v>0</v>
      </c>
      <c r="J55" s="973">
        <v>0</v>
      </c>
      <c r="K55" s="973">
        <v>0</v>
      </c>
      <c r="L55" s="973">
        <v>0</v>
      </c>
      <c r="M55" s="973">
        <v>0</v>
      </c>
      <c r="N55" s="973">
        <v>0</v>
      </c>
      <c r="O55" s="974">
        <v>0</v>
      </c>
    </row>
    <row r="56" spans="2:15" ht="15" customHeight="1" x14ac:dyDescent="0.25">
      <c r="B56" s="977" t="s">
        <v>345</v>
      </c>
      <c r="C56" s="978">
        <v>2200</v>
      </c>
      <c r="D56" s="962">
        <v>0</v>
      </c>
      <c r="E56" s="967">
        <v>0</v>
      </c>
      <c r="F56" s="967">
        <v>0</v>
      </c>
      <c r="G56" s="967">
        <v>0</v>
      </c>
      <c r="H56" s="967">
        <v>0</v>
      </c>
      <c r="I56" s="967">
        <v>0</v>
      </c>
      <c r="J56" s="967">
        <v>0</v>
      </c>
      <c r="K56" s="967">
        <v>0</v>
      </c>
      <c r="L56" s="967">
        <v>0</v>
      </c>
      <c r="M56" s="967">
        <v>0</v>
      </c>
      <c r="N56" s="967">
        <v>0</v>
      </c>
      <c r="O56" s="971">
        <v>0</v>
      </c>
    </row>
    <row r="57" spans="2:15" ht="30.75" customHeight="1" x14ac:dyDescent="0.25">
      <c r="B57" s="981" t="s">
        <v>347</v>
      </c>
      <c r="C57" s="978">
        <v>3000</v>
      </c>
      <c r="D57" s="828">
        <f t="shared" ref="D57:O57" si="6">(D58+D61)*1</f>
        <v>1</v>
      </c>
      <c r="E57" s="828">
        <f t="shared" si="6"/>
        <v>4350</v>
      </c>
      <c r="F57" s="828">
        <f t="shared" si="6"/>
        <v>15</v>
      </c>
      <c r="G57" s="828">
        <f t="shared" si="6"/>
        <v>205493.4</v>
      </c>
      <c r="H57" s="828">
        <f t="shared" si="6"/>
        <v>0</v>
      </c>
      <c r="I57" s="828">
        <f t="shared" si="6"/>
        <v>0</v>
      </c>
      <c r="J57" s="828">
        <f t="shared" si="6"/>
        <v>16</v>
      </c>
      <c r="K57" s="828">
        <f t="shared" si="6"/>
        <v>247184</v>
      </c>
      <c r="L57" s="828">
        <f t="shared" si="6"/>
        <v>2</v>
      </c>
      <c r="M57" s="828">
        <f t="shared" si="6"/>
        <v>25292</v>
      </c>
      <c r="N57" s="828">
        <f t="shared" si="6"/>
        <v>1</v>
      </c>
      <c r="O57" s="828">
        <f t="shared" si="6"/>
        <v>51200.1</v>
      </c>
    </row>
    <row r="58" spans="2:15" ht="26.25" customHeight="1" x14ac:dyDescent="0.25">
      <c r="B58" s="977" t="s">
        <v>343</v>
      </c>
      <c r="C58" s="978">
        <v>3100</v>
      </c>
      <c r="D58" s="962">
        <v>1</v>
      </c>
      <c r="E58" s="967">
        <v>4350</v>
      </c>
      <c r="F58" s="967">
        <v>15</v>
      </c>
      <c r="G58" s="967">
        <v>205493.4</v>
      </c>
      <c r="H58" s="967">
        <v>0</v>
      </c>
      <c r="I58" s="967">
        <v>0</v>
      </c>
      <c r="J58" s="967">
        <v>16</v>
      </c>
      <c r="K58" s="967">
        <v>247184</v>
      </c>
      <c r="L58" s="967">
        <v>2</v>
      </c>
      <c r="M58" s="967">
        <v>25292</v>
      </c>
      <c r="N58" s="967">
        <v>1</v>
      </c>
      <c r="O58" s="971">
        <v>51200.1</v>
      </c>
    </row>
    <row r="59" spans="2:15" ht="51" customHeight="1" x14ac:dyDescent="0.25">
      <c r="B59" s="979" t="s">
        <v>344</v>
      </c>
      <c r="C59" s="978">
        <v>3110</v>
      </c>
      <c r="D59" s="962">
        <v>1</v>
      </c>
      <c r="E59" s="967">
        <v>4350</v>
      </c>
      <c r="F59" s="967">
        <v>15</v>
      </c>
      <c r="G59" s="967">
        <v>205493.4</v>
      </c>
      <c r="H59" s="967">
        <v>0</v>
      </c>
      <c r="I59" s="967">
        <v>0</v>
      </c>
      <c r="J59" s="967">
        <v>16</v>
      </c>
      <c r="K59" s="967">
        <v>247184</v>
      </c>
      <c r="L59" s="967">
        <v>2</v>
      </c>
      <c r="M59" s="967">
        <v>25292</v>
      </c>
      <c r="N59" s="967">
        <v>1</v>
      </c>
      <c r="O59" s="971">
        <v>51200.1</v>
      </c>
    </row>
    <row r="60" spans="2:15" ht="15" customHeight="1" x14ac:dyDescent="0.25">
      <c r="B60" s="979"/>
      <c r="C60" s="978"/>
      <c r="D60" s="972">
        <v>0</v>
      </c>
      <c r="E60" s="973">
        <v>0</v>
      </c>
      <c r="F60" s="973">
        <v>0</v>
      </c>
      <c r="G60" s="973">
        <v>0</v>
      </c>
      <c r="H60" s="973">
        <v>0</v>
      </c>
      <c r="I60" s="973">
        <v>0</v>
      </c>
      <c r="J60" s="973">
        <v>0</v>
      </c>
      <c r="K60" s="973">
        <v>0</v>
      </c>
      <c r="L60" s="973">
        <v>0</v>
      </c>
      <c r="M60" s="973">
        <v>0</v>
      </c>
      <c r="N60" s="973">
        <v>0</v>
      </c>
      <c r="O60" s="974">
        <v>0</v>
      </c>
    </row>
    <row r="61" spans="2:15" ht="15" customHeight="1" x14ac:dyDescent="0.25">
      <c r="B61" s="977" t="s">
        <v>345</v>
      </c>
      <c r="C61" s="978">
        <v>3200</v>
      </c>
      <c r="D61" s="962">
        <v>0</v>
      </c>
      <c r="E61" s="967">
        <v>0</v>
      </c>
      <c r="F61" s="967">
        <v>0</v>
      </c>
      <c r="G61" s="967">
        <v>0</v>
      </c>
      <c r="H61" s="967">
        <v>0</v>
      </c>
      <c r="I61" s="967">
        <v>0</v>
      </c>
      <c r="J61" s="967">
        <v>0</v>
      </c>
      <c r="K61" s="967">
        <v>0</v>
      </c>
      <c r="L61" s="967">
        <v>0</v>
      </c>
      <c r="M61" s="967">
        <v>0</v>
      </c>
      <c r="N61" s="967">
        <v>0</v>
      </c>
      <c r="O61" s="971">
        <v>0</v>
      </c>
    </row>
    <row r="62" spans="2:15" ht="23.25" customHeight="1" x14ac:dyDescent="0.25">
      <c r="B62" s="981" t="s">
        <v>348</v>
      </c>
      <c r="C62" s="978">
        <v>4000</v>
      </c>
      <c r="D62" s="828">
        <f t="shared" ref="D62:O62" si="7">(D63+D66)*1</f>
        <v>23</v>
      </c>
      <c r="E62" s="828">
        <f t="shared" si="7"/>
        <v>2770.54</v>
      </c>
      <c r="F62" s="828">
        <f t="shared" si="7"/>
        <v>0</v>
      </c>
      <c r="G62" s="828">
        <f t="shared" si="7"/>
        <v>0</v>
      </c>
      <c r="H62" s="828">
        <f t="shared" si="7"/>
        <v>0</v>
      </c>
      <c r="I62" s="828">
        <f t="shared" si="7"/>
        <v>0</v>
      </c>
      <c r="J62" s="828">
        <f t="shared" si="7"/>
        <v>6426</v>
      </c>
      <c r="K62" s="828">
        <f t="shared" si="7"/>
        <v>32176.84</v>
      </c>
      <c r="L62" s="828">
        <f t="shared" si="7"/>
        <v>1398</v>
      </c>
      <c r="M62" s="828">
        <f t="shared" si="7"/>
        <v>553070.85</v>
      </c>
      <c r="N62" s="828">
        <f t="shared" si="7"/>
        <v>78</v>
      </c>
      <c r="O62" s="828">
        <f t="shared" si="7"/>
        <v>49326.9</v>
      </c>
    </row>
    <row r="63" spans="2:15" ht="26.25" customHeight="1" x14ac:dyDescent="0.25">
      <c r="B63" s="977" t="s">
        <v>343</v>
      </c>
      <c r="C63" s="978">
        <v>4100</v>
      </c>
      <c r="D63" s="962">
        <v>23</v>
      </c>
      <c r="E63" s="967">
        <v>2770.54</v>
      </c>
      <c r="F63" s="967">
        <v>0</v>
      </c>
      <c r="G63" s="967">
        <v>0</v>
      </c>
      <c r="H63" s="967">
        <v>0</v>
      </c>
      <c r="I63" s="967">
        <v>0</v>
      </c>
      <c r="J63" s="967">
        <v>6426</v>
      </c>
      <c r="K63" s="967">
        <v>32176.84</v>
      </c>
      <c r="L63" s="967">
        <v>1398</v>
      </c>
      <c r="M63" s="967">
        <v>553070.85</v>
      </c>
      <c r="N63" s="967">
        <v>78</v>
      </c>
      <c r="O63" s="971">
        <v>49326.9</v>
      </c>
    </row>
    <row r="64" spans="2:15" ht="54" customHeight="1" x14ac:dyDescent="0.25">
      <c r="B64" s="979" t="s">
        <v>344</v>
      </c>
      <c r="C64" s="978">
        <v>4110</v>
      </c>
      <c r="D64" s="962">
        <v>23</v>
      </c>
      <c r="E64" s="967">
        <v>2770.54</v>
      </c>
      <c r="F64" s="967">
        <v>0</v>
      </c>
      <c r="G64" s="967">
        <v>0</v>
      </c>
      <c r="H64" s="967">
        <v>0</v>
      </c>
      <c r="I64" s="967">
        <v>0</v>
      </c>
      <c r="J64" s="967">
        <v>6426</v>
      </c>
      <c r="K64" s="967">
        <v>32176.84</v>
      </c>
      <c r="L64" s="967">
        <v>1398</v>
      </c>
      <c r="M64" s="967">
        <v>553070.85</v>
      </c>
      <c r="N64" s="967">
        <v>78</v>
      </c>
      <c r="O64" s="971">
        <v>49326.9</v>
      </c>
    </row>
    <row r="65" spans="2:15" ht="15" customHeight="1" x14ac:dyDescent="0.25">
      <c r="B65" s="979"/>
      <c r="C65" s="982"/>
      <c r="D65" s="972">
        <v>0</v>
      </c>
      <c r="E65" s="973">
        <v>0</v>
      </c>
      <c r="F65" s="973">
        <v>0</v>
      </c>
      <c r="G65" s="973">
        <v>0</v>
      </c>
      <c r="H65" s="973">
        <v>0</v>
      </c>
      <c r="I65" s="973">
        <v>0</v>
      </c>
      <c r="J65" s="973">
        <v>0</v>
      </c>
      <c r="K65" s="973">
        <v>0</v>
      </c>
      <c r="L65" s="973">
        <v>0</v>
      </c>
      <c r="M65" s="973">
        <v>0</v>
      </c>
      <c r="N65" s="973">
        <v>0</v>
      </c>
      <c r="O65" s="974">
        <v>0</v>
      </c>
    </row>
    <row r="66" spans="2:15" ht="15" customHeight="1" x14ac:dyDescent="0.25">
      <c r="B66" s="977" t="s">
        <v>345</v>
      </c>
      <c r="C66" s="982">
        <v>4200</v>
      </c>
      <c r="D66" s="962">
        <v>0</v>
      </c>
      <c r="E66" s="967">
        <v>0</v>
      </c>
      <c r="F66" s="967">
        <v>0</v>
      </c>
      <c r="G66" s="967">
        <v>0</v>
      </c>
      <c r="H66" s="967">
        <v>0</v>
      </c>
      <c r="I66" s="967">
        <v>0</v>
      </c>
      <c r="J66" s="967">
        <v>0</v>
      </c>
      <c r="K66" s="967">
        <v>0</v>
      </c>
      <c r="L66" s="967">
        <v>0</v>
      </c>
      <c r="M66" s="967">
        <v>0</v>
      </c>
      <c r="N66" s="967">
        <v>0</v>
      </c>
      <c r="O66" s="971">
        <v>0</v>
      </c>
    </row>
    <row r="67" spans="2:15" ht="43.5" customHeight="1" thickBot="1" x14ac:dyDescent="0.3">
      <c r="B67" s="531" t="s">
        <v>152</v>
      </c>
      <c r="C67" s="532">
        <v>9000</v>
      </c>
      <c r="D67" s="830">
        <f t="shared" ref="D67:O67" si="8">(D47+D52+D57+D62)*1</f>
        <v>63</v>
      </c>
      <c r="E67" s="830">
        <f t="shared" si="8"/>
        <v>917926.76</v>
      </c>
      <c r="F67" s="830">
        <f t="shared" si="8"/>
        <v>15</v>
      </c>
      <c r="G67" s="830">
        <f t="shared" si="8"/>
        <v>205493.4</v>
      </c>
      <c r="H67" s="830">
        <f t="shared" si="8"/>
        <v>5</v>
      </c>
      <c r="I67" s="830">
        <f t="shared" si="8"/>
        <v>553905.22</v>
      </c>
      <c r="J67" s="830">
        <f t="shared" si="8"/>
        <v>6442</v>
      </c>
      <c r="K67" s="830">
        <f t="shared" si="8"/>
        <v>279360.84000000003</v>
      </c>
      <c r="L67" s="830">
        <f t="shared" si="8"/>
        <v>1403</v>
      </c>
      <c r="M67" s="830">
        <f t="shared" si="8"/>
        <v>736672.85</v>
      </c>
      <c r="N67" s="830">
        <f t="shared" si="8"/>
        <v>79</v>
      </c>
      <c r="O67" s="830">
        <f t="shared" si="8"/>
        <v>100527</v>
      </c>
    </row>
    <row r="68" spans="2:15" ht="7.5" customHeight="1" x14ac:dyDescent="0.25">
      <c r="B68" s="537"/>
      <c r="C68" s="538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</row>
    <row r="69" spans="2:15" ht="15.75" customHeight="1" x14ac:dyDescent="0.25">
      <c r="B69" s="1402" t="s">
        <v>359</v>
      </c>
      <c r="C69" s="1402"/>
      <c r="D69" s="1402"/>
      <c r="E69" s="1402"/>
      <c r="F69" s="1402"/>
      <c r="G69" s="1402"/>
      <c r="H69" s="1402"/>
      <c r="I69" s="1402"/>
      <c r="J69" s="1402"/>
      <c r="K69" s="1402"/>
      <c r="L69" s="1402"/>
      <c r="M69" s="1402"/>
      <c r="N69" s="1402"/>
      <c r="O69" s="1402"/>
    </row>
    <row r="70" spans="2:15" ht="7.5" customHeight="1" x14ac:dyDescent="0.25">
      <c r="B70" s="539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</row>
    <row r="71" spans="2:15" x14ac:dyDescent="0.25">
      <c r="B71" s="1185" t="s">
        <v>332</v>
      </c>
      <c r="C71" s="1382" t="s">
        <v>2</v>
      </c>
      <c r="D71" s="1403" t="s">
        <v>360</v>
      </c>
      <c r="E71" s="1404"/>
      <c r="F71" s="1404"/>
      <c r="G71" s="1404"/>
      <c r="H71" s="1404"/>
      <c r="I71" s="1404"/>
      <c r="J71" s="1404"/>
      <c r="K71" s="1404"/>
      <c r="L71" s="1404"/>
      <c r="M71" s="1404"/>
      <c r="N71" s="1404"/>
      <c r="O71" s="1404"/>
    </row>
    <row r="72" spans="2:15" x14ac:dyDescent="0.25">
      <c r="B72" s="1185"/>
      <c r="C72" s="1382"/>
      <c r="D72" s="1405" t="s">
        <v>361</v>
      </c>
      <c r="E72" s="1406"/>
      <c r="F72" s="1406"/>
      <c r="G72" s="1406"/>
      <c r="H72" s="1406"/>
      <c r="I72" s="1406"/>
      <c r="J72" s="1406"/>
      <c r="K72" s="1406"/>
      <c r="L72" s="1406"/>
      <c r="M72" s="1406"/>
      <c r="N72" s="1406"/>
      <c r="O72" s="1406"/>
    </row>
    <row r="73" spans="2:15" ht="12.75" customHeight="1" x14ac:dyDescent="0.25">
      <c r="B73" s="1185"/>
      <c r="C73" s="1382"/>
      <c r="D73" s="1186" t="s">
        <v>355</v>
      </c>
      <c r="E73" s="1186" t="s">
        <v>362</v>
      </c>
      <c r="F73" s="1186" t="s">
        <v>363</v>
      </c>
      <c r="G73" s="1186" t="s">
        <v>364</v>
      </c>
      <c r="H73" s="1186" t="s">
        <v>365</v>
      </c>
      <c r="I73" s="1186" t="s">
        <v>366</v>
      </c>
      <c r="J73" s="1186" t="s">
        <v>367</v>
      </c>
      <c r="K73" s="1186" t="s">
        <v>368</v>
      </c>
      <c r="L73" s="1186" t="s">
        <v>369</v>
      </c>
      <c r="M73" s="1186" t="s">
        <v>370</v>
      </c>
      <c r="N73" s="1199" t="s">
        <v>350</v>
      </c>
      <c r="O73" s="1200"/>
    </row>
    <row r="74" spans="2:15" x14ac:dyDescent="0.25">
      <c r="B74" s="1185"/>
      <c r="C74" s="1382"/>
      <c r="D74" s="1198"/>
      <c r="E74" s="1198"/>
      <c r="F74" s="1198"/>
      <c r="G74" s="1198"/>
      <c r="H74" s="1198"/>
      <c r="I74" s="1198"/>
      <c r="J74" s="1198"/>
      <c r="K74" s="1198"/>
      <c r="L74" s="1198"/>
      <c r="M74" s="1198"/>
      <c r="N74" s="1189"/>
      <c r="O74" s="1201"/>
    </row>
    <row r="75" spans="2:15" x14ac:dyDescent="0.25">
      <c r="B75" s="1185"/>
      <c r="C75" s="1382"/>
      <c r="D75" s="1187"/>
      <c r="E75" s="1187"/>
      <c r="F75" s="1187"/>
      <c r="G75" s="1187"/>
      <c r="H75" s="1187"/>
      <c r="I75" s="1187"/>
      <c r="J75" s="1187"/>
      <c r="K75" s="1187"/>
      <c r="L75" s="1187"/>
      <c r="M75" s="1187"/>
      <c r="N75" s="1190"/>
      <c r="O75" s="1411"/>
    </row>
    <row r="76" spans="2:15" ht="15.75" customHeight="1" thickBot="1" x14ac:dyDescent="0.3">
      <c r="B76" s="540">
        <v>1</v>
      </c>
      <c r="C76" s="541">
        <v>2</v>
      </c>
      <c r="D76" s="542">
        <v>23</v>
      </c>
      <c r="E76" s="542">
        <v>24</v>
      </c>
      <c r="F76" s="542">
        <v>25</v>
      </c>
      <c r="G76" s="542">
        <v>26</v>
      </c>
      <c r="H76" s="542">
        <v>27</v>
      </c>
      <c r="I76" s="542">
        <v>28</v>
      </c>
      <c r="J76" s="542">
        <v>29</v>
      </c>
      <c r="K76" s="542">
        <v>30</v>
      </c>
      <c r="L76" s="542">
        <v>31</v>
      </c>
      <c r="M76" s="542">
        <v>32</v>
      </c>
      <c r="N76" s="1407">
        <v>33</v>
      </c>
      <c r="O76" s="1408"/>
    </row>
    <row r="77" spans="2:15" ht="26.25" x14ac:dyDescent="0.25">
      <c r="B77" s="975" t="s">
        <v>342</v>
      </c>
      <c r="C77" s="976">
        <v>1000</v>
      </c>
      <c r="D77" s="824">
        <f>D78+D81</f>
        <v>0</v>
      </c>
      <c r="E77" s="824">
        <f t="shared" ref="E77:M77" si="9">E78+E81</f>
        <v>0</v>
      </c>
      <c r="F77" s="824">
        <f t="shared" si="9"/>
        <v>0</v>
      </c>
      <c r="G77" s="824">
        <f t="shared" si="9"/>
        <v>0</v>
      </c>
      <c r="H77" s="824">
        <f t="shared" si="9"/>
        <v>0</v>
      </c>
      <c r="I77" s="824">
        <f t="shared" si="9"/>
        <v>0</v>
      </c>
      <c r="J77" s="824">
        <f t="shared" si="9"/>
        <v>0</v>
      </c>
      <c r="K77" s="824">
        <f t="shared" si="9"/>
        <v>0</v>
      </c>
      <c r="L77" s="824">
        <f t="shared" si="9"/>
        <v>0</v>
      </c>
      <c r="M77" s="824">
        <f t="shared" si="9"/>
        <v>0</v>
      </c>
      <c r="N77" s="1385">
        <f t="shared" ref="N77" si="10">N78+N81</f>
        <v>0</v>
      </c>
      <c r="O77" s="1386"/>
    </row>
    <row r="78" spans="2:15" ht="26.25" x14ac:dyDescent="0.25">
      <c r="B78" s="977" t="s">
        <v>343</v>
      </c>
      <c r="C78" s="978">
        <v>1100</v>
      </c>
      <c r="D78" s="962">
        <v>0</v>
      </c>
      <c r="E78" s="967">
        <v>0</v>
      </c>
      <c r="F78" s="967">
        <v>0</v>
      </c>
      <c r="G78" s="967">
        <v>0</v>
      </c>
      <c r="H78" s="967">
        <v>0</v>
      </c>
      <c r="I78" s="967">
        <v>0</v>
      </c>
      <c r="J78" s="967">
        <v>0</v>
      </c>
      <c r="K78" s="967">
        <v>0</v>
      </c>
      <c r="L78" s="967">
        <v>0</v>
      </c>
      <c r="M78" s="967">
        <v>0</v>
      </c>
      <c r="N78" s="961">
        <v>0</v>
      </c>
      <c r="O78" s="964">
        <v>0</v>
      </c>
    </row>
    <row r="79" spans="2:15" ht="51.75" x14ac:dyDescent="0.25">
      <c r="B79" s="979" t="s">
        <v>344</v>
      </c>
      <c r="C79" s="978">
        <v>1110</v>
      </c>
      <c r="D79" s="962">
        <v>0</v>
      </c>
      <c r="E79" s="967">
        <v>0</v>
      </c>
      <c r="F79" s="967">
        <v>0</v>
      </c>
      <c r="G79" s="967">
        <v>0</v>
      </c>
      <c r="H79" s="967">
        <v>0</v>
      </c>
      <c r="I79" s="967">
        <v>0</v>
      </c>
      <c r="J79" s="967">
        <v>0</v>
      </c>
      <c r="K79" s="967">
        <v>0</v>
      </c>
      <c r="L79" s="967">
        <v>0</v>
      </c>
      <c r="M79" s="967">
        <v>0</v>
      </c>
      <c r="N79" s="961">
        <v>0</v>
      </c>
      <c r="O79" s="964">
        <v>0</v>
      </c>
    </row>
    <row r="80" spans="2:15" x14ac:dyDescent="0.25">
      <c r="B80" s="979"/>
      <c r="C80" s="978"/>
      <c r="D80" s="972">
        <v>0</v>
      </c>
      <c r="E80" s="973">
        <v>0</v>
      </c>
      <c r="F80" s="973">
        <v>0</v>
      </c>
      <c r="G80" s="973">
        <v>0</v>
      </c>
      <c r="H80" s="973">
        <v>0</v>
      </c>
      <c r="I80" s="973">
        <v>0</v>
      </c>
      <c r="J80" s="973">
        <v>0</v>
      </c>
      <c r="K80" s="973">
        <v>0</v>
      </c>
      <c r="L80" s="973">
        <v>0</v>
      </c>
      <c r="M80" s="973">
        <v>0</v>
      </c>
      <c r="N80" s="983">
        <v>0</v>
      </c>
      <c r="O80" s="984">
        <v>0</v>
      </c>
    </row>
    <row r="81" spans="2:15" x14ac:dyDescent="0.25">
      <c r="B81" s="977" t="s">
        <v>345</v>
      </c>
      <c r="C81" s="978">
        <v>1200</v>
      </c>
      <c r="D81" s="962">
        <v>0</v>
      </c>
      <c r="E81" s="967">
        <v>0</v>
      </c>
      <c r="F81" s="967">
        <v>0</v>
      </c>
      <c r="G81" s="967">
        <v>0</v>
      </c>
      <c r="H81" s="967">
        <v>0</v>
      </c>
      <c r="I81" s="967">
        <v>0</v>
      </c>
      <c r="J81" s="967">
        <v>0</v>
      </c>
      <c r="K81" s="967">
        <v>0</v>
      </c>
      <c r="L81" s="967">
        <v>0</v>
      </c>
      <c r="M81" s="967">
        <v>0</v>
      </c>
      <c r="N81" s="961">
        <v>0</v>
      </c>
      <c r="O81" s="964">
        <v>0</v>
      </c>
    </row>
    <row r="82" spans="2:15" ht="15" customHeight="1" x14ac:dyDescent="0.25">
      <c r="B82" s="980" t="s">
        <v>346</v>
      </c>
      <c r="C82" s="978">
        <v>2000</v>
      </c>
      <c r="D82" s="828">
        <f t="shared" ref="D82:N82" si="11">(D83+D86)*1</f>
        <v>0</v>
      </c>
      <c r="E82" s="828">
        <f t="shared" si="11"/>
        <v>0</v>
      </c>
      <c r="F82" s="828">
        <f t="shared" si="11"/>
        <v>0</v>
      </c>
      <c r="G82" s="828">
        <f t="shared" si="11"/>
        <v>0</v>
      </c>
      <c r="H82" s="828">
        <f t="shared" si="11"/>
        <v>150348.01999999999</v>
      </c>
      <c r="I82" s="828">
        <f t="shared" si="11"/>
        <v>0</v>
      </c>
      <c r="J82" s="828">
        <f t="shared" si="11"/>
        <v>0</v>
      </c>
      <c r="K82" s="828">
        <f t="shared" si="11"/>
        <v>0</v>
      </c>
      <c r="L82" s="828">
        <f t="shared" si="11"/>
        <v>0</v>
      </c>
      <c r="M82" s="828">
        <f t="shared" si="11"/>
        <v>0</v>
      </c>
      <c r="N82" s="827">
        <f t="shared" si="11"/>
        <v>0</v>
      </c>
      <c r="O82" s="828">
        <v>0</v>
      </c>
    </row>
    <row r="83" spans="2:15" ht="26.25" x14ac:dyDescent="0.25">
      <c r="B83" s="977" t="s">
        <v>343</v>
      </c>
      <c r="C83" s="978">
        <v>2100</v>
      </c>
      <c r="D83" s="962">
        <v>0</v>
      </c>
      <c r="E83" s="967">
        <v>0</v>
      </c>
      <c r="F83" s="967">
        <v>0</v>
      </c>
      <c r="G83" s="967">
        <v>0</v>
      </c>
      <c r="H83" s="967">
        <v>150348.01999999999</v>
      </c>
      <c r="I83" s="967">
        <v>0</v>
      </c>
      <c r="J83" s="967">
        <v>0</v>
      </c>
      <c r="K83" s="967">
        <v>0</v>
      </c>
      <c r="L83" s="967">
        <v>0</v>
      </c>
      <c r="M83" s="967">
        <v>0</v>
      </c>
      <c r="N83" s="961">
        <v>0</v>
      </c>
      <c r="O83" s="964">
        <v>0</v>
      </c>
    </row>
    <row r="84" spans="2:15" ht="51.75" x14ac:dyDescent="0.25">
      <c r="B84" s="979" t="s">
        <v>344</v>
      </c>
      <c r="C84" s="978">
        <v>2110</v>
      </c>
      <c r="D84" s="962">
        <v>0</v>
      </c>
      <c r="E84" s="967">
        <v>0</v>
      </c>
      <c r="F84" s="967">
        <v>0</v>
      </c>
      <c r="G84" s="967">
        <v>0</v>
      </c>
      <c r="H84" s="967">
        <v>150348.01999999999</v>
      </c>
      <c r="I84" s="967">
        <v>0</v>
      </c>
      <c r="J84" s="967">
        <v>0</v>
      </c>
      <c r="K84" s="967">
        <v>0</v>
      </c>
      <c r="L84" s="967">
        <v>0</v>
      </c>
      <c r="M84" s="967">
        <v>0</v>
      </c>
      <c r="N84" s="961">
        <v>0</v>
      </c>
      <c r="O84" s="964">
        <v>0</v>
      </c>
    </row>
    <row r="85" spans="2:15" x14ac:dyDescent="0.25">
      <c r="B85" s="979"/>
      <c r="C85" s="978"/>
      <c r="D85" s="972">
        <v>0</v>
      </c>
      <c r="E85" s="973">
        <v>0</v>
      </c>
      <c r="F85" s="973">
        <v>0</v>
      </c>
      <c r="G85" s="973">
        <v>0</v>
      </c>
      <c r="H85" s="973">
        <v>0</v>
      </c>
      <c r="I85" s="973">
        <v>0</v>
      </c>
      <c r="J85" s="973">
        <v>0</v>
      </c>
      <c r="K85" s="973">
        <v>0</v>
      </c>
      <c r="L85" s="973">
        <v>0</v>
      </c>
      <c r="M85" s="973">
        <v>0</v>
      </c>
      <c r="N85" s="983">
        <v>0</v>
      </c>
      <c r="O85" s="984">
        <v>0</v>
      </c>
    </row>
    <row r="86" spans="2:15" x14ac:dyDescent="0.25">
      <c r="B86" s="977" t="s">
        <v>345</v>
      </c>
      <c r="C86" s="978">
        <v>2200</v>
      </c>
      <c r="D86" s="962">
        <v>0</v>
      </c>
      <c r="E86" s="967">
        <v>0</v>
      </c>
      <c r="F86" s="967">
        <v>0</v>
      </c>
      <c r="G86" s="967">
        <v>0</v>
      </c>
      <c r="H86" s="967">
        <v>0</v>
      </c>
      <c r="I86" s="967">
        <v>0</v>
      </c>
      <c r="J86" s="967">
        <v>0</v>
      </c>
      <c r="K86" s="967">
        <v>0</v>
      </c>
      <c r="L86" s="967">
        <v>0</v>
      </c>
      <c r="M86" s="967">
        <v>0</v>
      </c>
      <c r="N86" s="961">
        <v>0</v>
      </c>
      <c r="O86" s="964">
        <v>0</v>
      </c>
    </row>
    <row r="87" spans="2:15" ht="15" customHeight="1" x14ac:dyDescent="0.25">
      <c r="B87" s="981" t="s">
        <v>371</v>
      </c>
      <c r="C87" s="978">
        <v>3000</v>
      </c>
      <c r="D87" s="828">
        <f t="shared" ref="D87:N87" si="12">(D88+D91)*1</f>
        <v>0</v>
      </c>
      <c r="E87" s="828">
        <f t="shared" si="12"/>
        <v>0</v>
      </c>
      <c r="F87" s="828">
        <f t="shared" si="12"/>
        <v>0</v>
      </c>
      <c r="G87" s="828">
        <f t="shared" si="12"/>
        <v>0</v>
      </c>
      <c r="H87" s="828">
        <f t="shared" si="12"/>
        <v>0</v>
      </c>
      <c r="I87" s="828">
        <f t="shared" si="12"/>
        <v>0</v>
      </c>
      <c r="J87" s="828">
        <f t="shared" si="12"/>
        <v>0</v>
      </c>
      <c r="K87" s="828">
        <f t="shared" si="12"/>
        <v>0</v>
      </c>
      <c r="L87" s="828">
        <f t="shared" si="12"/>
        <v>0</v>
      </c>
      <c r="M87" s="828">
        <f t="shared" si="12"/>
        <v>0</v>
      </c>
      <c r="N87" s="827">
        <f t="shared" si="12"/>
        <v>0</v>
      </c>
      <c r="O87" s="828">
        <v>0</v>
      </c>
    </row>
    <row r="88" spans="2:15" ht="26.25" x14ac:dyDescent="0.25">
      <c r="B88" s="977" t="s">
        <v>343</v>
      </c>
      <c r="C88" s="978">
        <v>3100</v>
      </c>
      <c r="D88" s="962">
        <v>0</v>
      </c>
      <c r="E88" s="967">
        <v>0</v>
      </c>
      <c r="F88" s="967">
        <v>0</v>
      </c>
      <c r="G88" s="967">
        <v>0</v>
      </c>
      <c r="H88" s="967">
        <v>0</v>
      </c>
      <c r="I88" s="967">
        <v>0</v>
      </c>
      <c r="J88" s="967">
        <v>0</v>
      </c>
      <c r="K88" s="967">
        <v>0</v>
      </c>
      <c r="L88" s="967">
        <v>0</v>
      </c>
      <c r="M88" s="967">
        <v>0</v>
      </c>
      <c r="N88" s="961">
        <v>0</v>
      </c>
      <c r="O88" s="964">
        <v>0</v>
      </c>
    </row>
    <row r="89" spans="2:15" ht="51.75" x14ac:dyDescent="0.25">
      <c r="B89" s="979" t="s">
        <v>344</v>
      </c>
      <c r="C89" s="978">
        <v>3110</v>
      </c>
      <c r="D89" s="962">
        <v>0</v>
      </c>
      <c r="E89" s="967">
        <v>0</v>
      </c>
      <c r="F89" s="967">
        <v>0</v>
      </c>
      <c r="G89" s="967">
        <v>0</v>
      </c>
      <c r="H89" s="967">
        <v>0</v>
      </c>
      <c r="I89" s="967">
        <v>0</v>
      </c>
      <c r="J89" s="967">
        <v>0</v>
      </c>
      <c r="K89" s="967">
        <v>0</v>
      </c>
      <c r="L89" s="967">
        <v>0</v>
      </c>
      <c r="M89" s="967">
        <v>0</v>
      </c>
      <c r="N89" s="961">
        <v>0</v>
      </c>
      <c r="O89" s="964">
        <v>0</v>
      </c>
    </row>
    <row r="90" spans="2:15" x14ac:dyDescent="0.25">
      <c r="B90" s="979"/>
      <c r="C90" s="978"/>
      <c r="D90" s="972">
        <v>0</v>
      </c>
      <c r="E90" s="973">
        <v>0</v>
      </c>
      <c r="F90" s="973">
        <v>0</v>
      </c>
      <c r="G90" s="973">
        <v>0</v>
      </c>
      <c r="H90" s="973">
        <v>0</v>
      </c>
      <c r="I90" s="973">
        <v>0</v>
      </c>
      <c r="J90" s="973">
        <v>0</v>
      </c>
      <c r="K90" s="973">
        <v>0</v>
      </c>
      <c r="L90" s="973">
        <v>0</v>
      </c>
      <c r="M90" s="973">
        <v>0</v>
      </c>
      <c r="N90" s="983">
        <v>0</v>
      </c>
      <c r="O90" s="984">
        <v>0</v>
      </c>
    </row>
    <row r="91" spans="2:15" x14ac:dyDescent="0.25">
      <c r="B91" s="977" t="s">
        <v>345</v>
      </c>
      <c r="C91" s="978">
        <v>3200</v>
      </c>
      <c r="D91" s="962">
        <v>0</v>
      </c>
      <c r="E91" s="967">
        <v>0</v>
      </c>
      <c r="F91" s="967">
        <v>0</v>
      </c>
      <c r="G91" s="967">
        <v>0</v>
      </c>
      <c r="H91" s="967">
        <v>0</v>
      </c>
      <c r="I91" s="967">
        <v>0</v>
      </c>
      <c r="J91" s="967">
        <v>0</v>
      </c>
      <c r="K91" s="967">
        <v>0</v>
      </c>
      <c r="L91" s="967">
        <v>0</v>
      </c>
      <c r="M91" s="967">
        <v>0</v>
      </c>
      <c r="N91" s="961">
        <v>0</v>
      </c>
      <c r="O91" s="964">
        <v>0</v>
      </c>
    </row>
    <row r="92" spans="2:15" ht="15" customHeight="1" x14ac:dyDescent="0.25">
      <c r="B92" s="981" t="s">
        <v>372</v>
      </c>
      <c r="C92" s="978">
        <v>4000</v>
      </c>
      <c r="D92" s="828">
        <f t="shared" ref="D92:N92" si="13">(D93+D96)*1</f>
        <v>0</v>
      </c>
      <c r="E92" s="828">
        <f t="shared" si="13"/>
        <v>0</v>
      </c>
      <c r="F92" s="828">
        <f t="shared" si="13"/>
        <v>0</v>
      </c>
      <c r="G92" s="828">
        <f t="shared" si="13"/>
        <v>0</v>
      </c>
      <c r="H92" s="828">
        <f t="shared" si="13"/>
        <v>0</v>
      </c>
      <c r="I92" s="828">
        <f t="shared" si="13"/>
        <v>0</v>
      </c>
      <c r="J92" s="828">
        <f t="shared" si="13"/>
        <v>0</v>
      </c>
      <c r="K92" s="828">
        <f t="shared" si="13"/>
        <v>0</v>
      </c>
      <c r="L92" s="828">
        <f t="shared" si="13"/>
        <v>0</v>
      </c>
      <c r="M92" s="828">
        <f t="shared" si="13"/>
        <v>0</v>
      </c>
      <c r="N92" s="827">
        <f t="shared" si="13"/>
        <v>0</v>
      </c>
      <c r="O92" s="828">
        <v>0</v>
      </c>
    </row>
    <row r="93" spans="2:15" ht="26.25" x14ac:dyDescent="0.25">
      <c r="B93" s="977" t="s">
        <v>343</v>
      </c>
      <c r="C93" s="978">
        <v>4100</v>
      </c>
      <c r="D93" s="962">
        <v>0</v>
      </c>
      <c r="E93" s="967">
        <v>0</v>
      </c>
      <c r="F93" s="967">
        <v>0</v>
      </c>
      <c r="G93" s="967">
        <v>0</v>
      </c>
      <c r="H93" s="967">
        <v>0</v>
      </c>
      <c r="I93" s="967">
        <v>0</v>
      </c>
      <c r="J93" s="967">
        <v>0</v>
      </c>
      <c r="K93" s="967">
        <v>0</v>
      </c>
      <c r="L93" s="967">
        <v>0</v>
      </c>
      <c r="M93" s="967">
        <v>0</v>
      </c>
      <c r="N93" s="961">
        <v>0</v>
      </c>
      <c r="O93" s="964">
        <v>0</v>
      </c>
    </row>
    <row r="94" spans="2:15" ht="51.75" x14ac:dyDescent="0.25">
      <c r="B94" s="979" t="s">
        <v>344</v>
      </c>
      <c r="C94" s="978">
        <v>4110</v>
      </c>
      <c r="D94" s="962">
        <v>0</v>
      </c>
      <c r="E94" s="967">
        <v>0</v>
      </c>
      <c r="F94" s="967">
        <v>0</v>
      </c>
      <c r="G94" s="967">
        <v>0</v>
      </c>
      <c r="H94" s="967">
        <v>0</v>
      </c>
      <c r="I94" s="967">
        <v>0</v>
      </c>
      <c r="J94" s="967">
        <v>0</v>
      </c>
      <c r="K94" s="967">
        <v>0</v>
      </c>
      <c r="L94" s="967">
        <v>0</v>
      </c>
      <c r="M94" s="967">
        <v>0</v>
      </c>
      <c r="N94" s="961">
        <v>0</v>
      </c>
      <c r="O94" s="964">
        <v>0</v>
      </c>
    </row>
    <row r="95" spans="2:15" x14ac:dyDescent="0.25">
      <c r="B95" s="979"/>
      <c r="C95" s="978"/>
      <c r="D95" s="972">
        <v>0</v>
      </c>
      <c r="E95" s="973">
        <v>0</v>
      </c>
      <c r="F95" s="973">
        <v>0</v>
      </c>
      <c r="G95" s="973">
        <v>0</v>
      </c>
      <c r="H95" s="973">
        <v>0</v>
      </c>
      <c r="I95" s="973">
        <v>0</v>
      </c>
      <c r="J95" s="973">
        <v>0</v>
      </c>
      <c r="K95" s="973">
        <v>0</v>
      </c>
      <c r="L95" s="973">
        <v>0</v>
      </c>
      <c r="M95" s="973">
        <v>0</v>
      </c>
      <c r="N95" s="983">
        <v>0</v>
      </c>
      <c r="O95" s="984">
        <v>0</v>
      </c>
    </row>
    <row r="96" spans="2:15" x14ac:dyDescent="0.25">
      <c r="B96" s="977" t="s">
        <v>345</v>
      </c>
      <c r="C96" s="978">
        <v>4200</v>
      </c>
      <c r="D96" s="962">
        <v>0</v>
      </c>
      <c r="E96" s="967">
        <v>0</v>
      </c>
      <c r="F96" s="967">
        <v>0</v>
      </c>
      <c r="G96" s="967">
        <v>0</v>
      </c>
      <c r="H96" s="967">
        <v>0</v>
      </c>
      <c r="I96" s="967">
        <v>0</v>
      </c>
      <c r="J96" s="967">
        <v>0</v>
      </c>
      <c r="K96" s="967">
        <v>0</v>
      </c>
      <c r="L96" s="967">
        <v>0</v>
      </c>
      <c r="M96" s="967">
        <v>0</v>
      </c>
      <c r="N96" s="961">
        <v>0</v>
      </c>
      <c r="O96" s="964">
        <v>0</v>
      </c>
    </row>
    <row r="97" spans="2:15" ht="15.75" customHeight="1" thickBot="1" x14ac:dyDescent="0.3">
      <c r="B97" s="531" t="s">
        <v>152</v>
      </c>
      <c r="C97" s="543">
        <v>9000</v>
      </c>
      <c r="D97" s="830">
        <f>D77+D82+D87+D92</f>
        <v>0</v>
      </c>
      <c r="E97" s="830">
        <f t="shared" ref="E97:N97" si="14">E77+E82+E87+E92</f>
        <v>0</v>
      </c>
      <c r="F97" s="830">
        <f t="shared" si="14"/>
        <v>0</v>
      </c>
      <c r="G97" s="830">
        <f t="shared" si="14"/>
        <v>0</v>
      </c>
      <c r="H97" s="830">
        <f t="shared" si="14"/>
        <v>150348.01999999999</v>
      </c>
      <c r="I97" s="830">
        <f t="shared" si="14"/>
        <v>0</v>
      </c>
      <c r="J97" s="830">
        <f t="shared" si="14"/>
        <v>0</v>
      </c>
      <c r="K97" s="830">
        <f t="shared" si="14"/>
        <v>0</v>
      </c>
      <c r="L97" s="830">
        <f t="shared" si="14"/>
        <v>0</v>
      </c>
      <c r="M97" s="830">
        <f t="shared" si="14"/>
        <v>0</v>
      </c>
      <c r="N97" s="1409">
        <f t="shared" si="14"/>
        <v>0</v>
      </c>
      <c r="O97" s="1410"/>
    </row>
  </sheetData>
  <sheetProtection password="CC5B" sheet="1" objects="1" scenarios="1" insertRows="0" deleteRows="0"/>
  <customSheetViews>
    <customSheetView guid="{BA6529BE-B863-4BA8-8CC0-F00E437619FD}" scale="85" hiddenColumns="1" topLeftCell="A70">
      <selection activeCell="J84" sqref="J84"/>
      <pageMargins left="0.7" right="0.7" top="0.75" bottom="0.75" header="0.3" footer="0.3"/>
    </customSheetView>
    <customSheetView guid="{95DD708D-4A5C-408B-8CB3-ECC420750A58}" scale="85" hiddenColumns="1" topLeftCell="A70">
      <selection activeCell="J84" sqref="J84"/>
      <pageMargins left="0.7" right="0.7" top="0.75" bottom="0.75" header="0.3" footer="0.3"/>
    </customSheetView>
    <customSheetView guid="{D5E1E135-06FF-4731-AF73-082FBD4542B2}" scale="85" hiddenColumns="1">
      <selection activeCell="I84" sqref="I84"/>
      <pageMargins left="0.7" right="0.7" top="0.75" bottom="0.75" header="0.3" footer="0.3"/>
    </customSheetView>
    <customSheetView guid="{5D0CB696-94A5-4D01-93B2-E30B23A894E2}" scale="85" hiddenColumns="1" topLeftCell="A64">
      <selection activeCell="Q17" sqref="Q16:W23"/>
      <pageMargins left="0.7" right="0.7" top="0.75" bottom="0.75" header="0.3" footer="0.3"/>
    </customSheetView>
    <customSheetView guid="{E23BC486-85E6-4A44-88C1-79DF561C9EE6}" scale="85" hiddenColumns="1" topLeftCell="A70">
      <selection activeCell="J84" sqref="J84"/>
      <pageMargins left="0.7" right="0.7" top="0.75" bottom="0.75" header="0.3" footer="0.3"/>
    </customSheetView>
  </customSheetViews>
  <mergeCells count="86">
    <mergeCell ref="N76:O76"/>
    <mergeCell ref="N77:O77"/>
    <mergeCell ref="N97:O97"/>
    <mergeCell ref="I73:I75"/>
    <mergeCell ref="J73:J75"/>
    <mergeCell ref="K73:K75"/>
    <mergeCell ref="L73:L75"/>
    <mergeCell ref="M73:M75"/>
    <mergeCell ref="N73:O75"/>
    <mergeCell ref="B69:O69"/>
    <mergeCell ref="B71:B75"/>
    <mergeCell ref="C71:C75"/>
    <mergeCell ref="D71:O71"/>
    <mergeCell ref="D72:O72"/>
    <mergeCell ref="D73:D75"/>
    <mergeCell ref="E73:E75"/>
    <mergeCell ref="F73:F75"/>
    <mergeCell ref="G73:G75"/>
    <mergeCell ref="H73:H75"/>
    <mergeCell ref="B42:B45"/>
    <mergeCell ref="C42:C45"/>
    <mergeCell ref="D42:O42"/>
    <mergeCell ref="D43:E43"/>
    <mergeCell ref="F43:G43"/>
    <mergeCell ref="H43:I43"/>
    <mergeCell ref="J43:K43"/>
    <mergeCell ref="L43:M43"/>
    <mergeCell ref="N43:O43"/>
    <mergeCell ref="J44:J45"/>
    <mergeCell ref="K44:K45"/>
    <mergeCell ref="L44:L45"/>
    <mergeCell ref="M44:M45"/>
    <mergeCell ref="N44:N45"/>
    <mergeCell ref="O44:O45"/>
    <mergeCell ref="D44:D45"/>
    <mergeCell ref="E44:E45"/>
    <mergeCell ref="F44:F45"/>
    <mergeCell ref="G44:G45"/>
    <mergeCell ref="H44:H45"/>
    <mergeCell ref="I44:I45"/>
    <mergeCell ref="H40:I40"/>
    <mergeCell ref="J40:K40"/>
    <mergeCell ref="L40:M40"/>
    <mergeCell ref="Q25:T30"/>
    <mergeCell ref="N40:O40"/>
    <mergeCell ref="L20:M20"/>
    <mergeCell ref="N20:O20"/>
    <mergeCell ref="Q17:T23"/>
    <mergeCell ref="H18:I18"/>
    <mergeCell ref="L18:M18"/>
    <mergeCell ref="N18:O18"/>
    <mergeCell ref="H19:I19"/>
    <mergeCell ref="J19:K19"/>
    <mergeCell ref="L19:M19"/>
    <mergeCell ref="N19:O19"/>
    <mergeCell ref="H20:I20"/>
    <mergeCell ref="J20:K20"/>
    <mergeCell ref="Q3:T8"/>
    <mergeCell ref="L4:M4"/>
    <mergeCell ref="L5:M5"/>
    <mergeCell ref="L6:M6"/>
    <mergeCell ref="F16:I16"/>
    <mergeCell ref="J16:O16"/>
    <mergeCell ref="L9:M9"/>
    <mergeCell ref="Q10:T15"/>
    <mergeCell ref="B12:O12"/>
    <mergeCell ref="B14:B18"/>
    <mergeCell ref="C14:C18"/>
    <mergeCell ref="D14:O14"/>
    <mergeCell ref="D15:D18"/>
    <mergeCell ref="E15:O15"/>
    <mergeCell ref="E16:E18"/>
    <mergeCell ref="C9:E9"/>
    <mergeCell ref="F17:F18"/>
    <mergeCell ref="G17:I17"/>
    <mergeCell ref="J17:K18"/>
    <mergeCell ref="L17:O17"/>
    <mergeCell ref="B7:B8"/>
    <mergeCell ref="L7:M8"/>
    <mergeCell ref="C7:K7"/>
    <mergeCell ref="C6:K6"/>
    <mergeCell ref="B1:N1"/>
    <mergeCell ref="N2:O2"/>
    <mergeCell ref="C3:E3"/>
    <mergeCell ref="F3:H3"/>
    <mergeCell ref="L3:M3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C6</xm:sqref>
        </x14:dataValidation>
        <x14:dataValidation type="list" allowBlank="1" showInputMessage="1" showErrorMessage="1">
          <x14:formula1>
            <xm:f>Список!$I$1:$I$3</xm:f>
          </x14:formula1>
          <xm:sqref>C7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4"/>
  <sheetViews>
    <sheetView topLeftCell="A20" zoomScale="85" zoomScaleNormal="85" workbookViewId="0">
      <selection activeCell="G18" sqref="G18"/>
    </sheetView>
  </sheetViews>
  <sheetFormatPr defaultColWidth="9.140625" defaultRowHeight="15" x14ac:dyDescent="0.25"/>
  <cols>
    <col min="1" max="1" width="0.42578125" style="501" customWidth="1"/>
    <col min="2" max="2" width="44.28515625" style="544" customWidth="1"/>
    <col min="3" max="3" width="7.7109375" style="501" customWidth="1"/>
    <col min="4" max="4" width="16.5703125" style="501" customWidth="1"/>
    <col min="5" max="5" width="18.28515625" style="501" customWidth="1"/>
    <col min="6" max="6" width="15.85546875" style="501" customWidth="1"/>
    <col min="7" max="8" width="15.7109375" style="501" customWidth="1"/>
    <col min="9" max="9" width="19" style="501" customWidth="1"/>
    <col min="10" max="10" width="11.7109375" style="501" customWidth="1"/>
    <col min="11" max="12" width="15.7109375" style="501" customWidth="1"/>
    <col min="13" max="13" width="12.7109375" style="501" customWidth="1"/>
    <col min="18" max="42" width="12.7109375" style="501" customWidth="1"/>
    <col min="43" max="249" width="9.140625" style="501"/>
    <col min="250" max="250" width="47.7109375" style="501" customWidth="1"/>
    <col min="251" max="251" width="6.5703125" style="501" customWidth="1"/>
    <col min="252" max="252" width="20.5703125" style="501" customWidth="1"/>
    <col min="253" max="262" width="9.140625" style="501" hidden="1" customWidth="1"/>
    <col min="263" max="263" width="21.85546875" style="501" customWidth="1"/>
    <col min="264" max="264" width="21.7109375" style="501" customWidth="1"/>
    <col min="265" max="265" width="22.42578125" style="501" customWidth="1"/>
    <col min="266" max="267" width="20.85546875" style="501" customWidth="1"/>
    <col min="268" max="268" width="19.28515625" style="501" customWidth="1"/>
    <col min="269" max="269" width="21" style="501" customWidth="1"/>
    <col min="270" max="505" width="9.140625" style="501"/>
    <col min="506" max="506" width="47.7109375" style="501" customWidth="1"/>
    <col min="507" max="507" width="6.5703125" style="501" customWidth="1"/>
    <col min="508" max="508" width="20.5703125" style="501" customWidth="1"/>
    <col min="509" max="518" width="9.140625" style="501" hidden="1" customWidth="1"/>
    <col min="519" max="519" width="21.85546875" style="501" customWidth="1"/>
    <col min="520" max="520" width="21.7109375" style="501" customWidth="1"/>
    <col min="521" max="521" width="22.42578125" style="501" customWidth="1"/>
    <col min="522" max="523" width="20.85546875" style="501" customWidth="1"/>
    <col min="524" max="524" width="19.28515625" style="501" customWidth="1"/>
    <col min="525" max="525" width="21" style="501" customWidth="1"/>
    <col min="526" max="761" width="9.140625" style="501"/>
    <col min="762" max="762" width="47.7109375" style="501" customWidth="1"/>
    <col min="763" max="763" width="6.5703125" style="501" customWidth="1"/>
    <col min="764" max="764" width="20.5703125" style="501" customWidth="1"/>
    <col min="765" max="774" width="9.140625" style="501" hidden="1" customWidth="1"/>
    <col min="775" max="775" width="21.85546875" style="501" customWidth="1"/>
    <col min="776" max="776" width="21.7109375" style="501" customWidth="1"/>
    <col min="777" max="777" width="22.42578125" style="501" customWidth="1"/>
    <col min="778" max="779" width="20.85546875" style="501" customWidth="1"/>
    <col min="780" max="780" width="19.28515625" style="501" customWidth="1"/>
    <col min="781" max="781" width="21" style="501" customWidth="1"/>
    <col min="782" max="1017" width="9.140625" style="501"/>
    <col min="1018" max="1018" width="47.7109375" style="501" customWidth="1"/>
    <col min="1019" max="1019" width="6.5703125" style="501" customWidth="1"/>
    <col min="1020" max="1020" width="20.5703125" style="501" customWidth="1"/>
    <col min="1021" max="1030" width="9.140625" style="501" hidden="1" customWidth="1"/>
    <col min="1031" max="1031" width="21.85546875" style="501" customWidth="1"/>
    <col min="1032" max="1032" width="21.7109375" style="501" customWidth="1"/>
    <col min="1033" max="1033" width="22.42578125" style="501" customWidth="1"/>
    <col min="1034" max="1035" width="20.85546875" style="501" customWidth="1"/>
    <col min="1036" max="1036" width="19.28515625" style="501" customWidth="1"/>
    <col min="1037" max="1037" width="21" style="501" customWidth="1"/>
    <col min="1038" max="1273" width="9.140625" style="501"/>
    <col min="1274" max="1274" width="47.7109375" style="501" customWidth="1"/>
    <col min="1275" max="1275" width="6.5703125" style="501" customWidth="1"/>
    <col min="1276" max="1276" width="20.5703125" style="501" customWidth="1"/>
    <col min="1277" max="1286" width="9.140625" style="501" hidden="1" customWidth="1"/>
    <col min="1287" max="1287" width="21.85546875" style="501" customWidth="1"/>
    <col min="1288" max="1288" width="21.7109375" style="501" customWidth="1"/>
    <col min="1289" max="1289" width="22.42578125" style="501" customWidth="1"/>
    <col min="1290" max="1291" width="20.85546875" style="501" customWidth="1"/>
    <col min="1292" max="1292" width="19.28515625" style="501" customWidth="1"/>
    <col min="1293" max="1293" width="21" style="501" customWidth="1"/>
    <col min="1294" max="1529" width="9.140625" style="501"/>
    <col min="1530" max="1530" width="47.7109375" style="501" customWidth="1"/>
    <col min="1531" max="1531" width="6.5703125" style="501" customWidth="1"/>
    <col min="1532" max="1532" width="20.5703125" style="501" customWidth="1"/>
    <col min="1533" max="1542" width="9.140625" style="501" hidden="1" customWidth="1"/>
    <col min="1543" max="1543" width="21.85546875" style="501" customWidth="1"/>
    <col min="1544" max="1544" width="21.7109375" style="501" customWidth="1"/>
    <col min="1545" max="1545" width="22.42578125" style="501" customWidth="1"/>
    <col min="1546" max="1547" width="20.85546875" style="501" customWidth="1"/>
    <col min="1548" max="1548" width="19.28515625" style="501" customWidth="1"/>
    <col min="1549" max="1549" width="21" style="501" customWidth="1"/>
    <col min="1550" max="1785" width="9.140625" style="501"/>
    <col min="1786" max="1786" width="47.7109375" style="501" customWidth="1"/>
    <col min="1787" max="1787" width="6.5703125" style="501" customWidth="1"/>
    <col min="1788" max="1788" width="20.5703125" style="501" customWidth="1"/>
    <col min="1789" max="1798" width="9.140625" style="501" hidden="1" customWidth="1"/>
    <col min="1799" max="1799" width="21.85546875" style="501" customWidth="1"/>
    <col min="1800" max="1800" width="21.7109375" style="501" customWidth="1"/>
    <col min="1801" max="1801" width="22.42578125" style="501" customWidth="1"/>
    <col min="1802" max="1803" width="20.85546875" style="501" customWidth="1"/>
    <col min="1804" max="1804" width="19.28515625" style="501" customWidth="1"/>
    <col min="1805" max="1805" width="21" style="501" customWidth="1"/>
    <col min="1806" max="2041" width="9.140625" style="501"/>
    <col min="2042" max="2042" width="47.7109375" style="501" customWidth="1"/>
    <col min="2043" max="2043" width="6.5703125" style="501" customWidth="1"/>
    <col min="2044" max="2044" width="20.5703125" style="501" customWidth="1"/>
    <col min="2045" max="2054" width="9.140625" style="501" hidden="1" customWidth="1"/>
    <col min="2055" max="2055" width="21.85546875" style="501" customWidth="1"/>
    <col min="2056" max="2056" width="21.7109375" style="501" customWidth="1"/>
    <col min="2057" max="2057" width="22.42578125" style="501" customWidth="1"/>
    <col min="2058" max="2059" width="20.85546875" style="501" customWidth="1"/>
    <col min="2060" max="2060" width="19.28515625" style="501" customWidth="1"/>
    <col min="2061" max="2061" width="21" style="501" customWidth="1"/>
    <col min="2062" max="2297" width="9.140625" style="501"/>
    <col min="2298" max="2298" width="47.7109375" style="501" customWidth="1"/>
    <col min="2299" max="2299" width="6.5703125" style="501" customWidth="1"/>
    <col min="2300" max="2300" width="20.5703125" style="501" customWidth="1"/>
    <col min="2301" max="2310" width="9.140625" style="501" hidden="1" customWidth="1"/>
    <col min="2311" max="2311" width="21.85546875" style="501" customWidth="1"/>
    <col min="2312" max="2312" width="21.7109375" style="501" customWidth="1"/>
    <col min="2313" max="2313" width="22.42578125" style="501" customWidth="1"/>
    <col min="2314" max="2315" width="20.85546875" style="501" customWidth="1"/>
    <col min="2316" max="2316" width="19.28515625" style="501" customWidth="1"/>
    <col min="2317" max="2317" width="21" style="501" customWidth="1"/>
    <col min="2318" max="2553" width="9.140625" style="501"/>
    <col min="2554" max="2554" width="47.7109375" style="501" customWidth="1"/>
    <col min="2555" max="2555" width="6.5703125" style="501" customWidth="1"/>
    <col min="2556" max="2556" width="20.5703125" style="501" customWidth="1"/>
    <col min="2557" max="2566" width="9.140625" style="501" hidden="1" customWidth="1"/>
    <col min="2567" max="2567" width="21.85546875" style="501" customWidth="1"/>
    <col min="2568" max="2568" width="21.7109375" style="501" customWidth="1"/>
    <col min="2569" max="2569" width="22.42578125" style="501" customWidth="1"/>
    <col min="2570" max="2571" width="20.85546875" style="501" customWidth="1"/>
    <col min="2572" max="2572" width="19.28515625" style="501" customWidth="1"/>
    <col min="2573" max="2573" width="21" style="501" customWidth="1"/>
    <col min="2574" max="2809" width="9.140625" style="501"/>
    <col min="2810" max="2810" width="47.7109375" style="501" customWidth="1"/>
    <col min="2811" max="2811" width="6.5703125" style="501" customWidth="1"/>
    <col min="2812" max="2812" width="20.5703125" style="501" customWidth="1"/>
    <col min="2813" max="2822" width="9.140625" style="501" hidden="1" customWidth="1"/>
    <col min="2823" max="2823" width="21.85546875" style="501" customWidth="1"/>
    <col min="2824" max="2824" width="21.7109375" style="501" customWidth="1"/>
    <col min="2825" max="2825" width="22.42578125" style="501" customWidth="1"/>
    <col min="2826" max="2827" width="20.85546875" style="501" customWidth="1"/>
    <col min="2828" max="2828" width="19.28515625" style="501" customWidth="1"/>
    <col min="2829" max="2829" width="21" style="501" customWidth="1"/>
    <col min="2830" max="3065" width="9.140625" style="501"/>
    <col min="3066" max="3066" width="47.7109375" style="501" customWidth="1"/>
    <col min="3067" max="3067" width="6.5703125" style="501" customWidth="1"/>
    <col min="3068" max="3068" width="20.5703125" style="501" customWidth="1"/>
    <col min="3069" max="3078" width="9.140625" style="501" hidden="1" customWidth="1"/>
    <col min="3079" max="3079" width="21.85546875" style="501" customWidth="1"/>
    <col min="3080" max="3080" width="21.7109375" style="501" customWidth="1"/>
    <col min="3081" max="3081" width="22.42578125" style="501" customWidth="1"/>
    <col min="3082" max="3083" width="20.85546875" style="501" customWidth="1"/>
    <col min="3084" max="3084" width="19.28515625" style="501" customWidth="1"/>
    <col min="3085" max="3085" width="21" style="501" customWidth="1"/>
    <col min="3086" max="3321" width="9.140625" style="501"/>
    <col min="3322" max="3322" width="47.7109375" style="501" customWidth="1"/>
    <col min="3323" max="3323" width="6.5703125" style="501" customWidth="1"/>
    <col min="3324" max="3324" width="20.5703125" style="501" customWidth="1"/>
    <col min="3325" max="3334" width="9.140625" style="501" hidden="1" customWidth="1"/>
    <col min="3335" max="3335" width="21.85546875" style="501" customWidth="1"/>
    <col min="3336" max="3336" width="21.7109375" style="501" customWidth="1"/>
    <col min="3337" max="3337" width="22.42578125" style="501" customWidth="1"/>
    <col min="3338" max="3339" width="20.85546875" style="501" customWidth="1"/>
    <col min="3340" max="3340" width="19.28515625" style="501" customWidth="1"/>
    <col min="3341" max="3341" width="21" style="501" customWidth="1"/>
    <col min="3342" max="3577" width="9.140625" style="501"/>
    <col min="3578" max="3578" width="47.7109375" style="501" customWidth="1"/>
    <col min="3579" max="3579" width="6.5703125" style="501" customWidth="1"/>
    <col min="3580" max="3580" width="20.5703125" style="501" customWidth="1"/>
    <col min="3581" max="3590" width="9.140625" style="501" hidden="1" customWidth="1"/>
    <col min="3591" max="3591" width="21.85546875" style="501" customWidth="1"/>
    <col min="3592" max="3592" width="21.7109375" style="501" customWidth="1"/>
    <col min="3593" max="3593" width="22.42578125" style="501" customWidth="1"/>
    <col min="3594" max="3595" width="20.85546875" style="501" customWidth="1"/>
    <col min="3596" max="3596" width="19.28515625" style="501" customWidth="1"/>
    <col min="3597" max="3597" width="21" style="501" customWidth="1"/>
    <col min="3598" max="3833" width="9.140625" style="501"/>
    <col min="3834" max="3834" width="47.7109375" style="501" customWidth="1"/>
    <col min="3835" max="3835" width="6.5703125" style="501" customWidth="1"/>
    <col min="3836" max="3836" width="20.5703125" style="501" customWidth="1"/>
    <col min="3837" max="3846" width="9.140625" style="501" hidden="1" customWidth="1"/>
    <col min="3847" max="3847" width="21.85546875" style="501" customWidth="1"/>
    <col min="3848" max="3848" width="21.7109375" style="501" customWidth="1"/>
    <col min="3849" max="3849" width="22.42578125" style="501" customWidth="1"/>
    <col min="3850" max="3851" width="20.85546875" style="501" customWidth="1"/>
    <col min="3852" max="3852" width="19.28515625" style="501" customWidth="1"/>
    <col min="3853" max="3853" width="21" style="501" customWidth="1"/>
    <col min="3854" max="4089" width="9.140625" style="501"/>
    <col min="4090" max="4090" width="47.7109375" style="501" customWidth="1"/>
    <col min="4091" max="4091" width="6.5703125" style="501" customWidth="1"/>
    <col min="4092" max="4092" width="20.5703125" style="501" customWidth="1"/>
    <col min="4093" max="4102" width="9.140625" style="501" hidden="1" customWidth="1"/>
    <col min="4103" max="4103" width="21.85546875" style="501" customWidth="1"/>
    <col min="4104" max="4104" width="21.7109375" style="501" customWidth="1"/>
    <col min="4105" max="4105" width="22.42578125" style="501" customWidth="1"/>
    <col min="4106" max="4107" width="20.85546875" style="501" customWidth="1"/>
    <col min="4108" max="4108" width="19.28515625" style="501" customWidth="1"/>
    <col min="4109" max="4109" width="21" style="501" customWidth="1"/>
    <col min="4110" max="4345" width="9.140625" style="501"/>
    <col min="4346" max="4346" width="47.7109375" style="501" customWidth="1"/>
    <col min="4347" max="4347" width="6.5703125" style="501" customWidth="1"/>
    <col min="4348" max="4348" width="20.5703125" style="501" customWidth="1"/>
    <col min="4349" max="4358" width="9.140625" style="501" hidden="1" customWidth="1"/>
    <col min="4359" max="4359" width="21.85546875" style="501" customWidth="1"/>
    <col min="4360" max="4360" width="21.7109375" style="501" customWidth="1"/>
    <col min="4361" max="4361" width="22.42578125" style="501" customWidth="1"/>
    <col min="4362" max="4363" width="20.85546875" style="501" customWidth="1"/>
    <col min="4364" max="4364" width="19.28515625" style="501" customWidth="1"/>
    <col min="4365" max="4365" width="21" style="501" customWidth="1"/>
    <col min="4366" max="4601" width="9.140625" style="501"/>
    <col min="4602" max="4602" width="47.7109375" style="501" customWidth="1"/>
    <col min="4603" max="4603" width="6.5703125" style="501" customWidth="1"/>
    <col min="4604" max="4604" width="20.5703125" style="501" customWidth="1"/>
    <col min="4605" max="4614" width="9.140625" style="501" hidden="1" customWidth="1"/>
    <col min="4615" max="4615" width="21.85546875" style="501" customWidth="1"/>
    <col min="4616" max="4616" width="21.7109375" style="501" customWidth="1"/>
    <col min="4617" max="4617" width="22.42578125" style="501" customWidth="1"/>
    <col min="4618" max="4619" width="20.85546875" style="501" customWidth="1"/>
    <col min="4620" max="4620" width="19.28515625" style="501" customWidth="1"/>
    <col min="4621" max="4621" width="21" style="501" customWidth="1"/>
    <col min="4622" max="4857" width="9.140625" style="501"/>
    <col min="4858" max="4858" width="47.7109375" style="501" customWidth="1"/>
    <col min="4859" max="4859" width="6.5703125" style="501" customWidth="1"/>
    <col min="4860" max="4860" width="20.5703125" style="501" customWidth="1"/>
    <col min="4861" max="4870" width="9.140625" style="501" hidden="1" customWidth="1"/>
    <col min="4871" max="4871" width="21.85546875" style="501" customWidth="1"/>
    <col min="4872" max="4872" width="21.7109375" style="501" customWidth="1"/>
    <col min="4873" max="4873" width="22.42578125" style="501" customWidth="1"/>
    <col min="4874" max="4875" width="20.85546875" style="501" customWidth="1"/>
    <col min="4876" max="4876" width="19.28515625" style="501" customWidth="1"/>
    <col min="4877" max="4877" width="21" style="501" customWidth="1"/>
    <col min="4878" max="5113" width="9.140625" style="501"/>
    <col min="5114" max="5114" width="47.7109375" style="501" customWidth="1"/>
    <col min="5115" max="5115" width="6.5703125" style="501" customWidth="1"/>
    <col min="5116" max="5116" width="20.5703125" style="501" customWidth="1"/>
    <col min="5117" max="5126" width="9.140625" style="501" hidden="1" customWidth="1"/>
    <col min="5127" max="5127" width="21.85546875" style="501" customWidth="1"/>
    <col min="5128" max="5128" width="21.7109375" style="501" customWidth="1"/>
    <col min="5129" max="5129" width="22.42578125" style="501" customWidth="1"/>
    <col min="5130" max="5131" width="20.85546875" style="501" customWidth="1"/>
    <col min="5132" max="5132" width="19.28515625" style="501" customWidth="1"/>
    <col min="5133" max="5133" width="21" style="501" customWidth="1"/>
    <col min="5134" max="5369" width="9.140625" style="501"/>
    <col min="5370" max="5370" width="47.7109375" style="501" customWidth="1"/>
    <col min="5371" max="5371" width="6.5703125" style="501" customWidth="1"/>
    <col min="5372" max="5372" width="20.5703125" style="501" customWidth="1"/>
    <col min="5373" max="5382" width="9.140625" style="501" hidden="1" customWidth="1"/>
    <col min="5383" max="5383" width="21.85546875" style="501" customWidth="1"/>
    <col min="5384" max="5384" width="21.7109375" style="501" customWidth="1"/>
    <col min="5385" max="5385" width="22.42578125" style="501" customWidth="1"/>
    <col min="5386" max="5387" width="20.85546875" style="501" customWidth="1"/>
    <col min="5388" max="5388" width="19.28515625" style="501" customWidth="1"/>
    <col min="5389" max="5389" width="21" style="501" customWidth="1"/>
    <col min="5390" max="5625" width="9.140625" style="501"/>
    <col min="5626" max="5626" width="47.7109375" style="501" customWidth="1"/>
    <col min="5627" max="5627" width="6.5703125" style="501" customWidth="1"/>
    <col min="5628" max="5628" width="20.5703125" style="501" customWidth="1"/>
    <col min="5629" max="5638" width="9.140625" style="501" hidden="1" customWidth="1"/>
    <col min="5639" max="5639" width="21.85546875" style="501" customWidth="1"/>
    <col min="5640" max="5640" width="21.7109375" style="501" customWidth="1"/>
    <col min="5641" max="5641" width="22.42578125" style="501" customWidth="1"/>
    <col min="5642" max="5643" width="20.85546875" style="501" customWidth="1"/>
    <col min="5644" max="5644" width="19.28515625" style="501" customWidth="1"/>
    <col min="5645" max="5645" width="21" style="501" customWidth="1"/>
    <col min="5646" max="5881" width="9.140625" style="501"/>
    <col min="5882" max="5882" width="47.7109375" style="501" customWidth="1"/>
    <col min="5883" max="5883" width="6.5703125" style="501" customWidth="1"/>
    <col min="5884" max="5884" width="20.5703125" style="501" customWidth="1"/>
    <col min="5885" max="5894" width="9.140625" style="501" hidden="1" customWidth="1"/>
    <col min="5895" max="5895" width="21.85546875" style="501" customWidth="1"/>
    <col min="5896" max="5896" width="21.7109375" style="501" customWidth="1"/>
    <col min="5897" max="5897" width="22.42578125" style="501" customWidth="1"/>
    <col min="5898" max="5899" width="20.85546875" style="501" customWidth="1"/>
    <col min="5900" max="5900" width="19.28515625" style="501" customWidth="1"/>
    <col min="5901" max="5901" width="21" style="501" customWidth="1"/>
    <col min="5902" max="6137" width="9.140625" style="501"/>
    <col min="6138" max="6138" width="47.7109375" style="501" customWidth="1"/>
    <col min="6139" max="6139" width="6.5703125" style="501" customWidth="1"/>
    <col min="6140" max="6140" width="20.5703125" style="501" customWidth="1"/>
    <col min="6141" max="6150" width="9.140625" style="501" hidden="1" customWidth="1"/>
    <col min="6151" max="6151" width="21.85546875" style="501" customWidth="1"/>
    <col min="6152" max="6152" width="21.7109375" style="501" customWidth="1"/>
    <col min="6153" max="6153" width="22.42578125" style="501" customWidth="1"/>
    <col min="6154" max="6155" width="20.85546875" style="501" customWidth="1"/>
    <col min="6156" max="6156" width="19.28515625" style="501" customWidth="1"/>
    <col min="6157" max="6157" width="21" style="501" customWidth="1"/>
    <col min="6158" max="6393" width="9.140625" style="501"/>
    <col min="6394" max="6394" width="47.7109375" style="501" customWidth="1"/>
    <col min="6395" max="6395" width="6.5703125" style="501" customWidth="1"/>
    <col min="6396" max="6396" width="20.5703125" style="501" customWidth="1"/>
    <col min="6397" max="6406" width="9.140625" style="501" hidden="1" customWidth="1"/>
    <col min="6407" max="6407" width="21.85546875" style="501" customWidth="1"/>
    <col min="6408" max="6408" width="21.7109375" style="501" customWidth="1"/>
    <col min="6409" max="6409" width="22.42578125" style="501" customWidth="1"/>
    <col min="6410" max="6411" width="20.85546875" style="501" customWidth="1"/>
    <col min="6412" max="6412" width="19.28515625" style="501" customWidth="1"/>
    <col min="6413" max="6413" width="21" style="501" customWidth="1"/>
    <col min="6414" max="6649" width="9.140625" style="501"/>
    <col min="6650" max="6650" width="47.7109375" style="501" customWidth="1"/>
    <col min="6651" max="6651" width="6.5703125" style="501" customWidth="1"/>
    <col min="6652" max="6652" width="20.5703125" style="501" customWidth="1"/>
    <col min="6653" max="6662" width="9.140625" style="501" hidden="1" customWidth="1"/>
    <col min="6663" max="6663" width="21.85546875" style="501" customWidth="1"/>
    <col min="6664" max="6664" width="21.7109375" style="501" customWidth="1"/>
    <col min="6665" max="6665" width="22.42578125" style="501" customWidth="1"/>
    <col min="6666" max="6667" width="20.85546875" style="501" customWidth="1"/>
    <col min="6668" max="6668" width="19.28515625" style="501" customWidth="1"/>
    <col min="6669" max="6669" width="21" style="501" customWidth="1"/>
    <col min="6670" max="6905" width="9.140625" style="501"/>
    <col min="6906" max="6906" width="47.7109375" style="501" customWidth="1"/>
    <col min="6907" max="6907" width="6.5703125" style="501" customWidth="1"/>
    <col min="6908" max="6908" width="20.5703125" style="501" customWidth="1"/>
    <col min="6909" max="6918" width="9.140625" style="501" hidden="1" customWidth="1"/>
    <col min="6919" max="6919" width="21.85546875" style="501" customWidth="1"/>
    <col min="6920" max="6920" width="21.7109375" style="501" customWidth="1"/>
    <col min="6921" max="6921" width="22.42578125" style="501" customWidth="1"/>
    <col min="6922" max="6923" width="20.85546875" style="501" customWidth="1"/>
    <col min="6924" max="6924" width="19.28515625" style="501" customWidth="1"/>
    <col min="6925" max="6925" width="21" style="501" customWidth="1"/>
    <col min="6926" max="7161" width="9.140625" style="501"/>
    <col min="7162" max="7162" width="47.7109375" style="501" customWidth="1"/>
    <col min="7163" max="7163" width="6.5703125" style="501" customWidth="1"/>
    <col min="7164" max="7164" width="20.5703125" style="501" customWidth="1"/>
    <col min="7165" max="7174" width="9.140625" style="501" hidden="1" customWidth="1"/>
    <col min="7175" max="7175" width="21.85546875" style="501" customWidth="1"/>
    <col min="7176" max="7176" width="21.7109375" style="501" customWidth="1"/>
    <col min="7177" max="7177" width="22.42578125" style="501" customWidth="1"/>
    <col min="7178" max="7179" width="20.85546875" style="501" customWidth="1"/>
    <col min="7180" max="7180" width="19.28515625" style="501" customWidth="1"/>
    <col min="7181" max="7181" width="21" style="501" customWidth="1"/>
    <col min="7182" max="7417" width="9.140625" style="501"/>
    <col min="7418" max="7418" width="47.7109375" style="501" customWidth="1"/>
    <col min="7419" max="7419" width="6.5703125" style="501" customWidth="1"/>
    <col min="7420" max="7420" width="20.5703125" style="501" customWidth="1"/>
    <col min="7421" max="7430" width="9.140625" style="501" hidden="1" customWidth="1"/>
    <col min="7431" max="7431" width="21.85546875" style="501" customWidth="1"/>
    <col min="7432" max="7432" width="21.7109375" style="501" customWidth="1"/>
    <col min="7433" max="7433" width="22.42578125" style="501" customWidth="1"/>
    <col min="7434" max="7435" width="20.85546875" style="501" customWidth="1"/>
    <col min="7436" max="7436" width="19.28515625" style="501" customWidth="1"/>
    <col min="7437" max="7437" width="21" style="501" customWidth="1"/>
    <col min="7438" max="7673" width="9.140625" style="501"/>
    <col min="7674" max="7674" width="47.7109375" style="501" customWidth="1"/>
    <col min="7675" max="7675" width="6.5703125" style="501" customWidth="1"/>
    <col min="7676" max="7676" width="20.5703125" style="501" customWidth="1"/>
    <col min="7677" max="7686" width="9.140625" style="501" hidden="1" customWidth="1"/>
    <col min="7687" max="7687" width="21.85546875" style="501" customWidth="1"/>
    <col min="7688" max="7688" width="21.7109375" style="501" customWidth="1"/>
    <col min="7689" max="7689" width="22.42578125" style="501" customWidth="1"/>
    <col min="7690" max="7691" width="20.85546875" style="501" customWidth="1"/>
    <col min="7692" max="7692" width="19.28515625" style="501" customWidth="1"/>
    <col min="7693" max="7693" width="21" style="501" customWidth="1"/>
    <col min="7694" max="7929" width="9.140625" style="501"/>
    <col min="7930" max="7930" width="47.7109375" style="501" customWidth="1"/>
    <col min="7931" max="7931" width="6.5703125" style="501" customWidth="1"/>
    <col min="7932" max="7932" width="20.5703125" style="501" customWidth="1"/>
    <col min="7933" max="7942" width="9.140625" style="501" hidden="1" customWidth="1"/>
    <col min="7943" max="7943" width="21.85546875" style="501" customWidth="1"/>
    <col min="7944" max="7944" width="21.7109375" style="501" customWidth="1"/>
    <col min="7945" max="7945" width="22.42578125" style="501" customWidth="1"/>
    <col min="7946" max="7947" width="20.85546875" style="501" customWidth="1"/>
    <col min="7948" max="7948" width="19.28515625" style="501" customWidth="1"/>
    <col min="7949" max="7949" width="21" style="501" customWidth="1"/>
    <col min="7950" max="8185" width="9.140625" style="501"/>
    <col min="8186" max="8186" width="47.7109375" style="501" customWidth="1"/>
    <col min="8187" max="8187" width="6.5703125" style="501" customWidth="1"/>
    <col min="8188" max="8188" width="20.5703125" style="501" customWidth="1"/>
    <col min="8189" max="8198" width="9.140625" style="501" hidden="1" customWidth="1"/>
    <col min="8199" max="8199" width="21.85546875" style="501" customWidth="1"/>
    <col min="8200" max="8200" width="21.7109375" style="501" customWidth="1"/>
    <col min="8201" max="8201" width="22.42578125" style="501" customWidth="1"/>
    <col min="8202" max="8203" width="20.85546875" style="501" customWidth="1"/>
    <col min="8204" max="8204" width="19.28515625" style="501" customWidth="1"/>
    <col min="8205" max="8205" width="21" style="501" customWidth="1"/>
    <col min="8206" max="8441" width="9.140625" style="501"/>
    <col min="8442" max="8442" width="47.7109375" style="501" customWidth="1"/>
    <col min="8443" max="8443" width="6.5703125" style="501" customWidth="1"/>
    <col min="8444" max="8444" width="20.5703125" style="501" customWidth="1"/>
    <col min="8445" max="8454" width="9.140625" style="501" hidden="1" customWidth="1"/>
    <col min="8455" max="8455" width="21.85546875" style="501" customWidth="1"/>
    <col min="8456" max="8456" width="21.7109375" style="501" customWidth="1"/>
    <col min="8457" max="8457" width="22.42578125" style="501" customWidth="1"/>
    <col min="8458" max="8459" width="20.85546875" style="501" customWidth="1"/>
    <col min="8460" max="8460" width="19.28515625" style="501" customWidth="1"/>
    <col min="8461" max="8461" width="21" style="501" customWidth="1"/>
    <col min="8462" max="8697" width="9.140625" style="501"/>
    <col min="8698" max="8698" width="47.7109375" style="501" customWidth="1"/>
    <col min="8699" max="8699" width="6.5703125" style="501" customWidth="1"/>
    <col min="8700" max="8700" width="20.5703125" style="501" customWidth="1"/>
    <col min="8701" max="8710" width="9.140625" style="501" hidden="1" customWidth="1"/>
    <col min="8711" max="8711" width="21.85546875" style="501" customWidth="1"/>
    <col min="8712" max="8712" width="21.7109375" style="501" customWidth="1"/>
    <col min="8713" max="8713" width="22.42578125" style="501" customWidth="1"/>
    <col min="8714" max="8715" width="20.85546875" style="501" customWidth="1"/>
    <col min="8716" max="8716" width="19.28515625" style="501" customWidth="1"/>
    <col min="8717" max="8717" width="21" style="501" customWidth="1"/>
    <col min="8718" max="8953" width="9.140625" style="501"/>
    <col min="8954" max="8954" width="47.7109375" style="501" customWidth="1"/>
    <col min="8955" max="8955" width="6.5703125" style="501" customWidth="1"/>
    <col min="8956" max="8956" width="20.5703125" style="501" customWidth="1"/>
    <col min="8957" max="8966" width="9.140625" style="501" hidden="1" customWidth="1"/>
    <col min="8967" max="8967" width="21.85546875" style="501" customWidth="1"/>
    <col min="8968" max="8968" width="21.7109375" style="501" customWidth="1"/>
    <col min="8969" max="8969" width="22.42578125" style="501" customWidth="1"/>
    <col min="8970" max="8971" width="20.85546875" style="501" customWidth="1"/>
    <col min="8972" max="8972" width="19.28515625" style="501" customWidth="1"/>
    <col min="8973" max="8973" width="21" style="501" customWidth="1"/>
    <col min="8974" max="9209" width="9.140625" style="501"/>
    <col min="9210" max="9210" width="47.7109375" style="501" customWidth="1"/>
    <col min="9211" max="9211" width="6.5703125" style="501" customWidth="1"/>
    <col min="9212" max="9212" width="20.5703125" style="501" customWidth="1"/>
    <col min="9213" max="9222" width="9.140625" style="501" hidden="1" customWidth="1"/>
    <col min="9223" max="9223" width="21.85546875" style="501" customWidth="1"/>
    <col min="9224" max="9224" width="21.7109375" style="501" customWidth="1"/>
    <col min="9225" max="9225" width="22.42578125" style="501" customWidth="1"/>
    <col min="9226" max="9227" width="20.85546875" style="501" customWidth="1"/>
    <col min="9228" max="9228" width="19.28515625" style="501" customWidth="1"/>
    <col min="9229" max="9229" width="21" style="501" customWidth="1"/>
    <col min="9230" max="9465" width="9.140625" style="501"/>
    <col min="9466" max="9466" width="47.7109375" style="501" customWidth="1"/>
    <col min="9467" max="9467" width="6.5703125" style="501" customWidth="1"/>
    <col min="9468" max="9468" width="20.5703125" style="501" customWidth="1"/>
    <col min="9469" max="9478" width="9.140625" style="501" hidden="1" customWidth="1"/>
    <col min="9479" max="9479" width="21.85546875" style="501" customWidth="1"/>
    <col min="9480" max="9480" width="21.7109375" style="501" customWidth="1"/>
    <col min="9481" max="9481" width="22.42578125" style="501" customWidth="1"/>
    <col min="9482" max="9483" width="20.85546875" style="501" customWidth="1"/>
    <col min="9484" max="9484" width="19.28515625" style="501" customWidth="1"/>
    <col min="9485" max="9485" width="21" style="501" customWidth="1"/>
    <col min="9486" max="9721" width="9.140625" style="501"/>
    <col min="9722" max="9722" width="47.7109375" style="501" customWidth="1"/>
    <col min="9723" max="9723" width="6.5703125" style="501" customWidth="1"/>
    <col min="9724" max="9724" width="20.5703125" style="501" customWidth="1"/>
    <col min="9725" max="9734" width="9.140625" style="501" hidden="1" customWidth="1"/>
    <col min="9735" max="9735" width="21.85546875" style="501" customWidth="1"/>
    <col min="9736" max="9736" width="21.7109375" style="501" customWidth="1"/>
    <col min="9737" max="9737" width="22.42578125" style="501" customWidth="1"/>
    <col min="9738" max="9739" width="20.85546875" style="501" customWidth="1"/>
    <col min="9740" max="9740" width="19.28515625" style="501" customWidth="1"/>
    <col min="9741" max="9741" width="21" style="501" customWidth="1"/>
    <col min="9742" max="9977" width="9.140625" style="501"/>
    <col min="9978" max="9978" width="47.7109375" style="501" customWidth="1"/>
    <col min="9979" max="9979" width="6.5703125" style="501" customWidth="1"/>
    <col min="9980" max="9980" width="20.5703125" style="501" customWidth="1"/>
    <col min="9981" max="9990" width="9.140625" style="501" hidden="1" customWidth="1"/>
    <col min="9991" max="9991" width="21.85546875" style="501" customWidth="1"/>
    <col min="9992" max="9992" width="21.7109375" style="501" customWidth="1"/>
    <col min="9993" max="9993" width="22.42578125" style="501" customWidth="1"/>
    <col min="9994" max="9995" width="20.85546875" style="501" customWidth="1"/>
    <col min="9996" max="9996" width="19.28515625" style="501" customWidth="1"/>
    <col min="9997" max="9997" width="21" style="501" customWidth="1"/>
    <col min="9998" max="10233" width="9.140625" style="501"/>
    <col min="10234" max="10234" width="47.7109375" style="501" customWidth="1"/>
    <col min="10235" max="10235" width="6.5703125" style="501" customWidth="1"/>
    <col min="10236" max="10236" width="20.5703125" style="501" customWidth="1"/>
    <col min="10237" max="10246" width="9.140625" style="501" hidden="1" customWidth="1"/>
    <col min="10247" max="10247" width="21.85546875" style="501" customWidth="1"/>
    <col min="10248" max="10248" width="21.7109375" style="501" customWidth="1"/>
    <col min="10249" max="10249" width="22.42578125" style="501" customWidth="1"/>
    <col min="10250" max="10251" width="20.85546875" style="501" customWidth="1"/>
    <col min="10252" max="10252" width="19.28515625" style="501" customWidth="1"/>
    <col min="10253" max="10253" width="21" style="501" customWidth="1"/>
    <col min="10254" max="10489" width="9.140625" style="501"/>
    <col min="10490" max="10490" width="47.7109375" style="501" customWidth="1"/>
    <col min="10491" max="10491" width="6.5703125" style="501" customWidth="1"/>
    <col min="10492" max="10492" width="20.5703125" style="501" customWidth="1"/>
    <col min="10493" max="10502" width="9.140625" style="501" hidden="1" customWidth="1"/>
    <col min="10503" max="10503" width="21.85546875" style="501" customWidth="1"/>
    <col min="10504" max="10504" width="21.7109375" style="501" customWidth="1"/>
    <col min="10505" max="10505" width="22.42578125" style="501" customWidth="1"/>
    <col min="10506" max="10507" width="20.85546875" style="501" customWidth="1"/>
    <col min="10508" max="10508" width="19.28515625" style="501" customWidth="1"/>
    <col min="10509" max="10509" width="21" style="501" customWidth="1"/>
    <col min="10510" max="10745" width="9.140625" style="501"/>
    <col min="10746" max="10746" width="47.7109375" style="501" customWidth="1"/>
    <col min="10747" max="10747" width="6.5703125" style="501" customWidth="1"/>
    <col min="10748" max="10748" width="20.5703125" style="501" customWidth="1"/>
    <col min="10749" max="10758" width="9.140625" style="501" hidden="1" customWidth="1"/>
    <col min="10759" max="10759" width="21.85546875" style="501" customWidth="1"/>
    <col min="10760" max="10760" width="21.7109375" style="501" customWidth="1"/>
    <col min="10761" max="10761" width="22.42578125" style="501" customWidth="1"/>
    <col min="10762" max="10763" width="20.85546875" style="501" customWidth="1"/>
    <col min="10764" max="10764" width="19.28515625" style="501" customWidth="1"/>
    <col min="10765" max="10765" width="21" style="501" customWidth="1"/>
    <col min="10766" max="11001" width="9.140625" style="501"/>
    <col min="11002" max="11002" width="47.7109375" style="501" customWidth="1"/>
    <col min="11003" max="11003" width="6.5703125" style="501" customWidth="1"/>
    <col min="11004" max="11004" width="20.5703125" style="501" customWidth="1"/>
    <col min="11005" max="11014" width="9.140625" style="501" hidden="1" customWidth="1"/>
    <col min="11015" max="11015" width="21.85546875" style="501" customWidth="1"/>
    <col min="11016" max="11016" width="21.7109375" style="501" customWidth="1"/>
    <col min="11017" max="11017" width="22.42578125" style="501" customWidth="1"/>
    <col min="11018" max="11019" width="20.85546875" style="501" customWidth="1"/>
    <col min="11020" max="11020" width="19.28515625" style="501" customWidth="1"/>
    <col min="11021" max="11021" width="21" style="501" customWidth="1"/>
    <col min="11022" max="11257" width="9.140625" style="501"/>
    <col min="11258" max="11258" width="47.7109375" style="501" customWidth="1"/>
    <col min="11259" max="11259" width="6.5703125" style="501" customWidth="1"/>
    <col min="11260" max="11260" width="20.5703125" style="501" customWidth="1"/>
    <col min="11261" max="11270" width="9.140625" style="501" hidden="1" customWidth="1"/>
    <col min="11271" max="11271" width="21.85546875" style="501" customWidth="1"/>
    <col min="11272" max="11272" width="21.7109375" style="501" customWidth="1"/>
    <col min="11273" max="11273" width="22.42578125" style="501" customWidth="1"/>
    <col min="11274" max="11275" width="20.85546875" style="501" customWidth="1"/>
    <col min="11276" max="11276" width="19.28515625" style="501" customWidth="1"/>
    <col min="11277" max="11277" width="21" style="501" customWidth="1"/>
    <col min="11278" max="11513" width="9.140625" style="501"/>
    <col min="11514" max="11514" width="47.7109375" style="501" customWidth="1"/>
    <col min="11515" max="11515" width="6.5703125" style="501" customWidth="1"/>
    <col min="11516" max="11516" width="20.5703125" style="501" customWidth="1"/>
    <col min="11517" max="11526" width="9.140625" style="501" hidden="1" customWidth="1"/>
    <col min="11527" max="11527" width="21.85546875" style="501" customWidth="1"/>
    <col min="11528" max="11528" width="21.7109375" style="501" customWidth="1"/>
    <col min="11529" max="11529" width="22.42578125" style="501" customWidth="1"/>
    <col min="11530" max="11531" width="20.85546875" style="501" customWidth="1"/>
    <col min="11532" max="11532" width="19.28515625" style="501" customWidth="1"/>
    <col min="11533" max="11533" width="21" style="501" customWidth="1"/>
    <col min="11534" max="11769" width="9.140625" style="501"/>
    <col min="11770" max="11770" width="47.7109375" style="501" customWidth="1"/>
    <col min="11771" max="11771" width="6.5703125" style="501" customWidth="1"/>
    <col min="11772" max="11772" width="20.5703125" style="501" customWidth="1"/>
    <col min="11773" max="11782" width="9.140625" style="501" hidden="1" customWidth="1"/>
    <col min="11783" max="11783" width="21.85546875" style="501" customWidth="1"/>
    <col min="11784" max="11784" width="21.7109375" style="501" customWidth="1"/>
    <col min="11785" max="11785" width="22.42578125" style="501" customWidth="1"/>
    <col min="11786" max="11787" width="20.85546875" style="501" customWidth="1"/>
    <col min="11788" max="11788" width="19.28515625" style="501" customWidth="1"/>
    <col min="11789" max="11789" width="21" style="501" customWidth="1"/>
    <col min="11790" max="12025" width="9.140625" style="501"/>
    <col min="12026" max="12026" width="47.7109375" style="501" customWidth="1"/>
    <col min="12027" max="12027" width="6.5703125" style="501" customWidth="1"/>
    <col min="12028" max="12028" width="20.5703125" style="501" customWidth="1"/>
    <col min="12029" max="12038" width="9.140625" style="501" hidden="1" customWidth="1"/>
    <col min="12039" max="12039" width="21.85546875" style="501" customWidth="1"/>
    <col min="12040" max="12040" width="21.7109375" style="501" customWidth="1"/>
    <col min="12041" max="12041" width="22.42578125" style="501" customWidth="1"/>
    <col min="12042" max="12043" width="20.85546875" style="501" customWidth="1"/>
    <col min="12044" max="12044" width="19.28515625" style="501" customWidth="1"/>
    <col min="12045" max="12045" width="21" style="501" customWidth="1"/>
    <col min="12046" max="12281" width="9.140625" style="501"/>
    <col min="12282" max="12282" width="47.7109375" style="501" customWidth="1"/>
    <col min="12283" max="12283" width="6.5703125" style="501" customWidth="1"/>
    <col min="12284" max="12284" width="20.5703125" style="501" customWidth="1"/>
    <col min="12285" max="12294" width="9.140625" style="501" hidden="1" customWidth="1"/>
    <col min="12295" max="12295" width="21.85546875" style="501" customWidth="1"/>
    <col min="12296" max="12296" width="21.7109375" style="501" customWidth="1"/>
    <col min="12297" max="12297" width="22.42578125" style="501" customWidth="1"/>
    <col min="12298" max="12299" width="20.85546875" style="501" customWidth="1"/>
    <col min="12300" max="12300" width="19.28515625" style="501" customWidth="1"/>
    <col min="12301" max="12301" width="21" style="501" customWidth="1"/>
    <col min="12302" max="12537" width="9.140625" style="501"/>
    <col min="12538" max="12538" width="47.7109375" style="501" customWidth="1"/>
    <col min="12539" max="12539" width="6.5703125" style="501" customWidth="1"/>
    <col min="12540" max="12540" width="20.5703125" style="501" customWidth="1"/>
    <col min="12541" max="12550" width="9.140625" style="501" hidden="1" customWidth="1"/>
    <col min="12551" max="12551" width="21.85546875" style="501" customWidth="1"/>
    <col min="12552" max="12552" width="21.7109375" style="501" customWidth="1"/>
    <col min="12553" max="12553" width="22.42578125" style="501" customWidth="1"/>
    <col min="12554" max="12555" width="20.85546875" style="501" customWidth="1"/>
    <col min="12556" max="12556" width="19.28515625" style="501" customWidth="1"/>
    <col min="12557" max="12557" width="21" style="501" customWidth="1"/>
    <col min="12558" max="12793" width="9.140625" style="501"/>
    <col min="12794" max="12794" width="47.7109375" style="501" customWidth="1"/>
    <col min="12795" max="12795" width="6.5703125" style="501" customWidth="1"/>
    <col min="12796" max="12796" width="20.5703125" style="501" customWidth="1"/>
    <col min="12797" max="12806" width="9.140625" style="501" hidden="1" customWidth="1"/>
    <col min="12807" max="12807" width="21.85546875" style="501" customWidth="1"/>
    <col min="12808" max="12808" width="21.7109375" style="501" customWidth="1"/>
    <col min="12809" max="12809" width="22.42578125" style="501" customWidth="1"/>
    <col min="12810" max="12811" width="20.85546875" style="501" customWidth="1"/>
    <col min="12812" max="12812" width="19.28515625" style="501" customWidth="1"/>
    <col min="12813" max="12813" width="21" style="501" customWidth="1"/>
    <col min="12814" max="13049" width="9.140625" style="501"/>
    <col min="13050" max="13050" width="47.7109375" style="501" customWidth="1"/>
    <col min="13051" max="13051" width="6.5703125" style="501" customWidth="1"/>
    <col min="13052" max="13052" width="20.5703125" style="501" customWidth="1"/>
    <col min="13053" max="13062" width="9.140625" style="501" hidden="1" customWidth="1"/>
    <col min="13063" max="13063" width="21.85546875" style="501" customWidth="1"/>
    <col min="13064" max="13064" width="21.7109375" style="501" customWidth="1"/>
    <col min="13065" max="13065" width="22.42578125" style="501" customWidth="1"/>
    <col min="13066" max="13067" width="20.85546875" style="501" customWidth="1"/>
    <col min="13068" max="13068" width="19.28515625" style="501" customWidth="1"/>
    <col min="13069" max="13069" width="21" style="501" customWidth="1"/>
    <col min="13070" max="13305" width="9.140625" style="501"/>
    <col min="13306" max="13306" width="47.7109375" style="501" customWidth="1"/>
    <col min="13307" max="13307" width="6.5703125" style="501" customWidth="1"/>
    <col min="13308" max="13308" width="20.5703125" style="501" customWidth="1"/>
    <col min="13309" max="13318" width="9.140625" style="501" hidden="1" customWidth="1"/>
    <col min="13319" max="13319" width="21.85546875" style="501" customWidth="1"/>
    <col min="13320" max="13320" width="21.7109375" style="501" customWidth="1"/>
    <col min="13321" max="13321" width="22.42578125" style="501" customWidth="1"/>
    <col min="13322" max="13323" width="20.85546875" style="501" customWidth="1"/>
    <col min="13324" max="13324" width="19.28515625" style="501" customWidth="1"/>
    <col min="13325" max="13325" width="21" style="501" customWidth="1"/>
    <col min="13326" max="13561" width="9.140625" style="501"/>
    <col min="13562" max="13562" width="47.7109375" style="501" customWidth="1"/>
    <col min="13563" max="13563" width="6.5703125" style="501" customWidth="1"/>
    <col min="13564" max="13564" width="20.5703125" style="501" customWidth="1"/>
    <col min="13565" max="13574" width="9.140625" style="501" hidden="1" customWidth="1"/>
    <col min="13575" max="13575" width="21.85546875" style="501" customWidth="1"/>
    <col min="13576" max="13576" width="21.7109375" style="501" customWidth="1"/>
    <col min="13577" max="13577" width="22.42578125" style="501" customWidth="1"/>
    <col min="13578" max="13579" width="20.85546875" style="501" customWidth="1"/>
    <col min="13580" max="13580" width="19.28515625" style="501" customWidth="1"/>
    <col min="13581" max="13581" width="21" style="501" customWidth="1"/>
    <col min="13582" max="13817" width="9.140625" style="501"/>
    <col min="13818" max="13818" width="47.7109375" style="501" customWidth="1"/>
    <col min="13819" max="13819" width="6.5703125" style="501" customWidth="1"/>
    <col min="13820" max="13820" width="20.5703125" style="501" customWidth="1"/>
    <col min="13821" max="13830" width="9.140625" style="501" hidden="1" customWidth="1"/>
    <col min="13831" max="13831" width="21.85546875" style="501" customWidth="1"/>
    <col min="13832" max="13832" width="21.7109375" style="501" customWidth="1"/>
    <col min="13833" max="13833" width="22.42578125" style="501" customWidth="1"/>
    <col min="13834" max="13835" width="20.85546875" style="501" customWidth="1"/>
    <col min="13836" max="13836" width="19.28515625" style="501" customWidth="1"/>
    <col min="13837" max="13837" width="21" style="501" customWidth="1"/>
    <col min="13838" max="14073" width="9.140625" style="501"/>
    <col min="14074" max="14074" width="47.7109375" style="501" customWidth="1"/>
    <col min="14075" max="14075" width="6.5703125" style="501" customWidth="1"/>
    <col min="14076" max="14076" width="20.5703125" style="501" customWidth="1"/>
    <col min="14077" max="14086" width="9.140625" style="501" hidden="1" customWidth="1"/>
    <col min="14087" max="14087" width="21.85546875" style="501" customWidth="1"/>
    <col min="14088" max="14088" width="21.7109375" style="501" customWidth="1"/>
    <col min="14089" max="14089" width="22.42578125" style="501" customWidth="1"/>
    <col min="14090" max="14091" width="20.85546875" style="501" customWidth="1"/>
    <col min="14092" max="14092" width="19.28515625" style="501" customWidth="1"/>
    <col min="14093" max="14093" width="21" style="501" customWidth="1"/>
    <col min="14094" max="14329" width="9.140625" style="501"/>
    <col min="14330" max="14330" width="47.7109375" style="501" customWidth="1"/>
    <col min="14331" max="14331" width="6.5703125" style="501" customWidth="1"/>
    <col min="14332" max="14332" width="20.5703125" style="501" customWidth="1"/>
    <col min="14333" max="14342" width="9.140625" style="501" hidden="1" customWidth="1"/>
    <col min="14343" max="14343" width="21.85546875" style="501" customWidth="1"/>
    <col min="14344" max="14344" width="21.7109375" style="501" customWidth="1"/>
    <col min="14345" max="14345" width="22.42578125" style="501" customWidth="1"/>
    <col min="14346" max="14347" width="20.85546875" style="501" customWidth="1"/>
    <col min="14348" max="14348" width="19.28515625" style="501" customWidth="1"/>
    <col min="14349" max="14349" width="21" style="501" customWidth="1"/>
    <col min="14350" max="14585" width="9.140625" style="501"/>
    <col min="14586" max="14586" width="47.7109375" style="501" customWidth="1"/>
    <col min="14587" max="14587" width="6.5703125" style="501" customWidth="1"/>
    <col min="14588" max="14588" width="20.5703125" style="501" customWidth="1"/>
    <col min="14589" max="14598" width="9.140625" style="501" hidden="1" customWidth="1"/>
    <col min="14599" max="14599" width="21.85546875" style="501" customWidth="1"/>
    <col min="14600" max="14600" width="21.7109375" style="501" customWidth="1"/>
    <col min="14601" max="14601" width="22.42578125" style="501" customWidth="1"/>
    <col min="14602" max="14603" width="20.85546875" style="501" customWidth="1"/>
    <col min="14604" max="14604" width="19.28515625" style="501" customWidth="1"/>
    <col min="14605" max="14605" width="21" style="501" customWidth="1"/>
    <col min="14606" max="14841" width="9.140625" style="501"/>
    <col min="14842" max="14842" width="47.7109375" style="501" customWidth="1"/>
    <col min="14843" max="14843" width="6.5703125" style="501" customWidth="1"/>
    <col min="14844" max="14844" width="20.5703125" style="501" customWidth="1"/>
    <col min="14845" max="14854" width="9.140625" style="501" hidden="1" customWidth="1"/>
    <col min="14855" max="14855" width="21.85546875" style="501" customWidth="1"/>
    <col min="14856" max="14856" width="21.7109375" style="501" customWidth="1"/>
    <col min="14857" max="14857" width="22.42578125" style="501" customWidth="1"/>
    <col min="14858" max="14859" width="20.85546875" style="501" customWidth="1"/>
    <col min="14860" max="14860" width="19.28515625" style="501" customWidth="1"/>
    <col min="14861" max="14861" width="21" style="501" customWidth="1"/>
    <col min="14862" max="15097" width="9.140625" style="501"/>
    <col min="15098" max="15098" width="47.7109375" style="501" customWidth="1"/>
    <col min="15099" max="15099" width="6.5703125" style="501" customWidth="1"/>
    <col min="15100" max="15100" width="20.5703125" style="501" customWidth="1"/>
    <col min="15101" max="15110" width="9.140625" style="501" hidden="1" customWidth="1"/>
    <col min="15111" max="15111" width="21.85546875" style="501" customWidth="1"/>
    <col min="15112" max="15112" width="21.7109375" style="501" customWidth="1"/>
    <col min="15113" max="15113" width="22.42578125" style="501" customWidth="1"/>
    <col min="15114" max="15115" width="20.85546875" style="501" customWidth="1"/>
    <col min="15116" max="15116" width="19.28515625" style="501" customWidth="1"/>
    <col min="15117" max="15117" width="21" style="501" customWidth="1"/>
    <col min="15118" max="15353" width="9.140625" style="501"/>
    <col min="15354" max="15354" width="47.7109375" style="501" customWidth="1"/>
    <col min="15355" max="15355" width="6.5703125" style="501" customWidth="1"/>
    <col min="15356" max="15356" width="20.5703125" style="501" customWidth="1"/>
    <col min="15357" max="15366" width="9.140625" style="501" hidden="1" customWidth="1"/>
    <col min="15367" max="15367" width="21.85546875" style="501" customWidth="1"/>
    <col min="15368" max="15368" width="21.7109375" style="501" customWidth="1"/>
    <col min="15369" max="15369" width="22.42578125" style="501" customWidth="1"/>
    <col min="15370" max="15371" width="20.85546875" style="501" customWidth="1"/>
    <col min="15372" max="15372" width="19.28515625" style="501" customWidth="1"/>
    <col min="15373" max="15373" width="21" style="501" customWidth="1"/>
    <col min="15374" max="15609" width="9.140625" style="501"/>
    <col min="15610" max="15610" width="47.7109375" style="501" customWidth="1"/>
    <col min="15611" max="15611" width="6.5703125" style="501" customWidth="1"/>
    <col min="15612" max="15612" width="20.5703125" style="501" customWidth="1"/>
    <col min="15613" max="15622" width="9.140625" style="501" hidden="1" customWidth="1"/>
    <col min="15623" max="15623" width="21.85546875" style="501" customWidth="1"/>
    <col min="15624" max="15624" width="21.7109375" style="501" customWidth="1"/>
    <col min="15625" max="15625" width="22.42578125" style="501" customWidth="1"/>
    <col min="15626" max="15627" width="20.85546875" style="501" customWidth="1"/>
    <col min="15628" max="15628" width="19.28515625" style="501" customWidth="1"/>
    <col min="15629" max="15629" width="21" style="501" customWidth="1"/>
    <col min="15630" max="15865" width="9.140625" style="501"/>
    <col min="15866" max="15866" width="47.7109375" style="501" customWidth="1"/>
    <col min="15867" max="15867" width="6.5703125" style="501" customWidth="1"/>
    <col min="15868" max="15868" width="20.5703125" style="501" customWidth="1"/>
    <col min="15869" max="15878" width="9.140625" style="501" hidden="1" customWidth="1"/>
    <col min="15879" max="15879" width="21.85546875" style="501" customWidth="1"/>
    <col min="15880" max="15880" width="21.7109375" style="501" customWidth="1"/>
    <col min="15881" max="15881" width="22.42578125" style="501" customWidth="1"/>
    <col min="15882" max="15883" width="20.85546875" style="501" customWidth="1"/>
    <col min="15884" max="15884" width="19.28515625" style="501" customWidth="1"/>
    <col min="15885" max="15885" width="21" style="501" customWidth="1"/>
    <col min="15886" max="16121" width="9.140625" style="501"/>
    <col min="16122" max="16122" width="47.7109375" style="501" customWidth="1"/>
    <col min="16123" max="16123" width="6.5703125" style="501" customWidth="1"/>
    <col min="16124" max="16124" width="20.5703125" style="501" customWidth="1"/>
    <col min="16125" max="16134" width="9.140625" style="501" hidden="1" customWidth="1"/>
    <col min="16135" max="16135" width="21.85546875" style="501" customWidth="1"/>
    <col min="16136" max="16136" width="21.7109375" style="501" customWidth="1"/>
    <col min="16137" max="16137" width="22.42578125" style="501" customWidth="1"/>
    <col min="16138" max="16139" width="20.85546875" style="501" customWidth="1"/>
    <col min="16140" max="16140" width="19.28515625" style="501" customWidth="1"/>
    <col min="16141" max="16141" width="21" style="501" customWidth="1"/>
    <col min="16142" max="16384" width="9.140625" style="501"/>
  </cols>
  <sheetData>
    <row r="1" spans="1:17" ht="30" customHeight="1" x14ac:dyDescent="0.25">
      <c r="B1" s="1415" t="s">
        <v>386</v>
      </c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N1" s="362"/>
      <c r="O1" s="362"/>
      <c r="P1" s="362"/>
      <c r="Q1" s="362"/>
    </row>
    <row r="2" spans="1:17" ht="12.75" customHeight="1" x14ac:dyDescent="0.25">
      <c r="B2" s="1416" t="s">
        <v>45</v>
      </c>
      <c r="C2" s="1396" t="s">
        <v>2</v>
      </c>
      <c r="D2" s="1396" t="s">
        <v>387</v>
      </c>
      <c r="E2" s="1184" t="s">
        <v>388</v>
      </c>
      <c r="F2" s="1412"/>
      <c r="G2" s="1412"/>
      <c r="H2" s="1412"/>
      <c r="I2" s="1412"/>
      <c r="J2" s="1412"/>
      <c r="K2" s="1412"/>
      <c r="L2" s="1412"/>
      <c r="N2" s="288" t="s">
        <v>234</v>
      </c>
      <c r="O2" s="287"/>
      <c r="P2" s="287"/>
      <c r="Q2" s="287"/>
    </row>
    <row r="3" spans="1:17" ht="12.75" customHeight="1" x14ac:dyDescent="0.2">
      <c r="B3" s="1417"/>
      <c r="C3" s="1397"/>
      <c r="D3" s="1397"/>
      <c r="E3" s="1184" t="s">
        <v>79</v>
      </c>
      <c r="F3" s="1412"/>
      <c r="G3" s="1412"/>
      <c r="H3" s="1412"/>
      <c r="I3" s="1412"/>
      <c r="J3" s="1412"/>
      <c r="K3" s="1412"/>
      <c r="L3" s="1412"/>
      <c r="N3" s="1027" t="s">
        <v>235</v>
      </c>
      <c r="O3" s="1027"/>
      <c r="P3" s="1027"/>
      <c r="Q3" s="1027"/>
    </row>
    <row r="4" spans="1:17" ht="20.25" customHeight="1" x14ac:dyDescent="0.2">
      <c r="B4" s="1417"/>
      <c r="C4" s="1397"/>
      <c r="D4" s="1397"/>
      <c r="E4" s="1184" t="s">
        <v>389</v>
      </c>
      <c r="F4" s="1412"/>
      <c r="G4" s="1412"/>
      <c r="H4" s="1412"/>
      <c r="I4" s="1396" t="s">
        <v>390</v>
      </c>
      <c r="J4" s="1396" t="s">
        <v>391</v>
      </c>
      <c r="K4" s="1396" t="s">
        <v>392</v>
      </c>
      <c r="L4" s="1413" t="s">
        <v>393</v>
      </c>
      <c r="N4" s="1027"/>
      <c r="O4" s="1027"/>
      <c r="P4" s="1027"/>
      <c r="Q4" s="1027"/>
    </row>
    <row r="5" spans="1:17" ht="68.25" customHeight="1" x14ac:dyDescent="0.2">
      <c r="B5" s="1418"/>
      <c r="C5" s="1398"/>
      <c r="D5" s="1398"/>
      <c r="E5" s="517" t="s">
        <v>394</v>
      </c>
      <c r="F5" s="517" t="s">
        <v>395</v>
      </c>
      <c r="G5" s="517" t="s">
        <v>396</v>
      </c>
      <c r="H5" s="491" t="s">
        <v>397</v>
      </c>
      <c r="I5" s="1398"/>
      <c r="J5" s="1398" t="s">
        <v>398</v>
      </c>
      <c r="K5" s="1398"/>
      <c r="L5" s="1414"/>
      <c r="N5" s="1027"/>
      <c r="O5" s="1027"/>
      <c r="P5" s="1027"/>
      <c r="Q5" s="1027"/>
    </row>
    <row r="6" spans="1:17" ht="13.5" thickBot="1" x14ac:dyDescent="0.25">
      <c r="A6" s="516"/>
      <c r="B6" s="519">
        <v>1</v>
      </c>
      <c r="C6" s="520">
        <v>2</v>
      </c>
      <c r="D6" s="520">
        <v>3</v>
      </c>
      <c r="E6" s="520">
        <v>4</v>
      </c>
      <c r="F6" s="520">
        <v>5</v>
      </c>
      <c r="G6" s="520">
        <v>6</v>
      </c>
      <c r="H6" s="520">
        <v>7</v>
      </c>
      <c r="I6" s="520">
        <v>8</v>
      </c>
      <c r="J6" s="520">
        <v>9</v>
      </c>
      <c r="K6" s="520">
        <v>10</v>
      </c>
      <c r="L6" s="560">
        <v>11</v>
      </c>
      <c r="N6" s="1027"/>
      <c r="O6" s="1027"/>
      <c r="P6" s="1027"/>
      <c r="Q6" s="1027"/>
    </row>
    <row r="7" spans="1:17" ht="25.5" x14ac:dyDescent="0.2">
      <c r="A7" s="516"/>
      <c r="B7" s="975" t="s">
        <v>342</v>
      </c>
      <c r="C7" s="976">
        <v>1000</v>
      </c>
      <c r="D7" s="828">
        <f>E7+F7+G7+H7+I7+J7+K7+L7</f>
        <v>0</v>
      </c>
      <c r="E7" s="824">
        <f>E8+E11</f>
        <v>0</v>
      </c>
      <c r="F7" s="824">
        <f t="shared" ref="F7:L7" si="0">F8+F11</f>
        <v>0</v>
      </c>
      <c r="G7" s="824">
        <f t="shared" si="0"/>
        <v>0</v>
      </c>
      <c r="H7" s="824">
        <f t="shared" si="0"/>
        <v>0</v>
      </c>
      <c r="I7" s="824">
        <f t="shared" si="0"/>
        <v>0</v>
      </c>
      <c r="J7" s="824">
        <f t="shared" si="0"/>
        <v>0</v>
      </c>
      <c r="K7" s="824">
        <f t="shared" si="0"/>
        <v>0</v>
      </c>
      <c r="L7" s="824">
        <f t="shared" si="0"/>
        <v>0</v>
      </c>
      <c r="N7" s="1027"/>
      <c r="O7" s="1027"/>
      <c r="P7" s="1027"/>
      <c r="Q7" s="1027"/>
    </row>
    <row r="8" spans="1:17" ht="25.5" x14ac:dyDescent="0.2">
      <c r="A8" s="516"/>
      <c r="B8" s="977" t="s">
        <v>343</v>
      </c>
      <c r="C8" s="978">
        <v>1100</v>
      </c>
      <c r="D8" s="828">
        <f t="shared" ref="D8:D27" si="1">E8+F8+G8+H8+I8+J8+K8+L8</f>
        <v>0</v>
      </c>
      <c r="E8" s="967">
        <v>0</v>
      </c>
      <c r="F8" s="967">
        <v>0</v>
      </c>
      <c r="G8" s="967">
        <v>0</v>
      </c>
      <c r="H8" s="967">
        <v>0</v>
      </c>
      <c r="I8" s="967">
        <v>0</v>
      </c>
      <c r="J8" s="967">
        <v>0</v>
      </c>
      <c r="K8" s="967">
        <v>0</v>
      </c>
      <c r="L8" s="971">
        <v>0</v>
      </c>
      <c r="N8" s="1027"/>
      <c r="O8" s="1027"/>
      <c r="P8" s="1027"/>
      <c r="Q8" s="1027"/>
    </row>
    <row r="9" spans="1:17" ht="51.75" x14ac:dyDescent="0.25">
      <c r="A9" s="516"/>
      <c r="B9" s="979" t="s">
        <v>344</v>
      </c>
      <c r="C9" s="978">
        <v>1110</v>
      </c>
      <c r="D9" s="828">
        <f t="shared" si="1"/>
        <v>0</v>
      </c>
      <c r="E9" s="967">
        <v>0</v>
      </c>
      <c r="F9" s="967">
        <v>0</v>
      </c>
      <c r="G9" s="967">
        <v>0</v>
      </c>
      <c r="H9" s="967">
        <v>0</v>
      </c>
      <c r="I9" s="967">
        <v>0</v>
      </c>
      <c r="J9" s="967">
        <v>0</v>
      </c>
      <c r="K9" s="967">
        <v>0</v>
      </c>
      <c r="L9" s="971">
        <v>0</v>
      </c>
      <c r="N9" s="287"/>
      <c r="O9" s="287"/>
      <c r="P9" s="287"/>
      <c r="Q9" s="287"/>
    </row>
    <row r="10" spans="1:17" ht="12.75" x14ac:dyDescent="0.2">
      <c r="A10" s="516"/>
      <c r="B10" s="979"/>
      <c r="C10" s="978"/>
      <c r="D10" s="829"/>
      <c r="E10" s="973">
        <v>0</v>
      </c>
      <c r="F10" s="973">
        <v>0</v>
      </c>
      <c r="G10" s="973">
        <v>0</v>
      </c>
      <c r="H10" s="973">
        <v>0</v>
      </c>
      <c r="I10" s="973">
        <v>0</v>
      </c>
      <c r="J10" s="973">
        <v>0</v>
      </c>
      <c r="K10" s="973">
        <v>0</v>
      </c>
      <c r="L10" s="974">
        <v>0</v>
      </c>
      <c r="N10" s="1029" t="s">
        <v>236</v>
      </c>
      <c r="O10" s="1029"/>
      <c r="P10" s="1029"/>
      <c r="Q10" s="1029"/>
    </row>
    <row r="11" spans="1:17" ht="12.75" x14ac:dyDescent="0.2">
      <c r="A11" s="516"/>
      <c r="B11" s="977" t="s">
        <v>345</v>
      </c>
      <c r="C11" s="978">
        <v>1200</v>
      </c>
      <c r="D11" s="828">
        <f t="shared" si="1"/>
        <v>0</v>
      </c>
      <c r="E11" s="967">
        <v>0</v>
      </c>
      <c r="F11" s="967">
        <v>0</v>
      </c>
      <c r="G11" s="967">
        <v>0</v>
      </c>
      <c r="H11" s="967">
        <v>0</v>
      </c>
      <c r="I11" s="967">
        <v>0</v>
      </c>
      <c r="J11" s="967">
        <v>0</v>
      </c>
      <c r="K11" s="967">
        <v>0</v>
      </c>
      <c r="L11" s="971">
        <v>0</v>
      </c>
      <c r="N11" s="1029"/>
      <c r="O11" s="1029"/>
      <c r="P11" s="1029"/>
      <c r="Q11" s="1029"/>
    </row>
    <row r="12" spans="1:17" ht="12.75" x14ac:dyDescent="0.2">
      <c r="A12" s="516"/>
      <c r="B12" s="980" t="s">
        <v>346</v>
      </c>
      <c r="C12" s="978">
        <v>2000</v>
      </c>
      <c r="D12" s="828">
        <f t="shared" si="1"/>
        <v>0</v>
      </c>
      <c r="E12" s="828">
        <f t="shared" ref="E12:L12" si="2">(E13+E16)*1</f>
        <v>0</v>
      </c>
      <c r="F12" s="828">
        <f t="shared" si="2"/>
        <v>0</v>
      </c>
      <c r="G12" s="828">
        <f t="shared" si="2"/>
        <v>0</v>
      </c>
      <c r="H12" s="828">
        <f t="shared" si="2"/>
        <v>0</v>
      </c>
      <c r="I12" s="828">
        <f t="shared" si="2"/>
        <v>0</v>
      </c>
      <c r="J12" s="828">
        <f t="shared" si="2"/>
        <v>0</v>
      </c>
      <c r="K12" s="828">
        <f t="shared" si="2"/>
        <v>0</v>
      </c>
      <c r="L12" s="828">
        <f t="shared" si="2"/>
        <v>0</v>
      </c>
      <c r="N12" s="1029"/>
      <c r="O12" s="1029"/>
      <c r="P12" s="1029"/>
      <c r="Q12" s="1029"/>
    </row>
    <row r="13" spans="1:17" ht="25.5" x14ac:dyDescent="0.2">
      <c r="A13" s="516"/>
      <c r="B13" s="977" t="s">
        <v>343</v>
      </c>
      <c r="C13" s="978">
        <v>2100</v>
      </c>
      <c r="D13" s="828">
        <f t="shared" si="1"/>
        <v>0</v>
      </c>
      <c r="E13" s="967">
        <v>0</v>
      </c>
      <c r="F13" s="967">
        <v>0</v>
      </c>
      <c r="G13" s="967"/>
      <c r="H13" s="967">
        <v>0</v>
      </c>
      <c r="I13" s="967">
        <v>0</v>
      </c>
      <c r="J13" s="967">
        <v>0</v>
      </c>
      <c r="K13" s="967">
        <v>0</v>
      </c>
      <c r="L13" s="971">
        <v>0</v>
      </c>
      <c r="N13" s="1029"/>
      <c r="O13" s="1029"/>
      <c r="P13" s="1029"/>
      <c r="Q13" s="1029"/>
    </row>
    <row r="14" spans="1:17" ht="51" x14ac:dyDescent="0.2">
      <c r="A14" s="516"/>
      <c r="B14" s="979" t="s">
        <v>344</v>
      </c>
      <c r="C14" s="978">
        <v>2110</v>
      </c>
      <c r="D14" s="828">
        <f t="shared" si="1"/>
        <v>0</v>
      </c>
      <c r="E14" s="967">
        <v>0</v>
      </c>
      <c r="F14" s="967">
        <v>0</v>
      </c>
      <c r="G14" s="967"/>
      <c r="H14" s="967">
        <v>0</v>
      </c>
      <c r="I14" s="967">
        <v>0</v>
      </c>
      <c r="J14" s="967">
        <v>0</v>
      </c>
      <c r="K14" s="967">
        <v>0</v>
      </c>
      <c r="L14" s="971">
        <v>0</v>
      </c>
      <c r="N14" s="1029"/>
      <c r="O14" s="1029"/>
      <c r="P14" s="1029"/>
      <c r="Q14" s="1029"/>
    </row>
    <row r="15" spans="1:17" ht="12.75" x14ac:dyDescent="0.2">
      <c r="A15" s="516"/>
      <c r="B15" s="979"/>
      <c r="C15" s="978"/>
      <c r="D15" s="829"/>
      <c r="E15" s="973">
        <v>0</v>
      </c>
      <c r="F15" s="973">
        <v>0</v>
      </c>
      <c r="G15" s="973">
        <v>0</v>
      </c>
      <c r="H15" s="973">
        <v>0</v>
      </c>
      <c r="I15" s="973">
        <v>0</v>
      </c>
      <c r="J15" s="973">
        <v>0</v>
      </c>
      <c r="K15" s="973">
        <v>0</v>
      </c>
      <c r="L15" s="974">
        <v>0</v>
      </c>
      <c r="N15" s="1029"/>
      <c r="O15" s="1029"/>
      <c r="P15" s="1029"/>
      <c r="Q15" s="1029"/>
    </row>
    <row r="16" spans="1:17" x14ac:dyDescent="0.25">
      <c r="A16" s="516"/>
      <c r="B16" s="977" t="s">
        <v>345</v>
      </c>
      <c r="C16" s="978">
        <v>2200</v>
      </c>
      <c r="D16" s="828">
        <f t="shared" si="1"/>
        <v>0</v>
      </c>
      <c r="E16" s="967">
        <v>0</v>
      </c>
      <c r="F16" s="967">
        <v>0</v>
      </c>
      <c r="G16" s="967">
        <v>0</v>
      </c>
      <c r="H16" s="967">
        <v>0</v>
      </c>
      <c r="I16" s="967">
        <v>0</v>
      </c>
      <c r="J16" s="967">
        <v>0</v>
      </c>
      <c r="K16" s="967">
        <v>0</v>
      </c>
      <c r="L16" s="971">
        <v>0</v>
      </c>
      <c r="N16" s="287"/>
      <c r="O16" s="287"/>
      <c r="P16" s="287"/>
      <c r="Q16" s="287"/>
    </row>
    <row r="17" spans="1:17" ht="12.75" x14ac:dyDescent="0.2">
      <c r="A17" s="516"/>
      <c r="B17" s="981" t="s">
        <v>371</v>
      </c>
      <c r="C17" s="978">
        <v>3000</v>
      </c>
      <c r="D17" s="828">
        <f t="shared" si="1"/>
        <v>0</v>
      </c>
      <c r="E17" s="828">
        <f t="shared" ref="E17:L17" si="3">(E18+E21)*1</f>
        <v>0</v>
      </c>
      <c r="F17" s="828">
        <f t="shared" si="3"/>
        <v>0</v>
      </c>
      <c r="G17" s="828">
        <f t="shared" si="3"/>
        <v>0</v>
      </c>
      <c r="H17" s="828">
        <f t="shared" si="3"/>
        <v>0</v>
      </c>
      <c r="I17" s="828">
        <f t="shared" si="3"/>
        <v>0</v>
      </c>
      <c r="J17" s="828">
        <f t="shared" si="3"/>
        <v>0</v>
      </c>
      <c r="K17" s="828">
        <f t="shared" si="3"/>
        <v>0</v>
      </c>
      <c r="L17" s="828">
        <f t="shared" si="3"/>
        <v>0</v>
      </c>
      <c r="N17" s="1024" t="s">
        <v>237</v>
      </c>
      <c r="O17" s="1024"/>
      <c r="P17" s="1024"/>
      <c r="Q17" s="1024"/>
    </row>
    <row r="18" spans="1:17" ht="25.5" x14ac:dyDescent="0.2">
      <c r="A18" s="516"/>
      <c r="B18" s="977" t="s">
        <v>343</v>
      </c>
      <c r="C18" s="978">
        <v>3100</v>
      </c>
      <c r="D18" s="828">
        <f t="shared" si="1"/>
        <v>0</v>
      </c>
      <c r="E18" s="967">
        <v>0</v>
      </c>
      <c r="F18" s="967">
        <v>0</v>
      </c>
      <c r="G18" s="967">
        <v>0</v>
      </c>
      <c r="H18" s="967">
        <v>0</v>
      </c>
      <c r="I18" s="967">
        <v>0</v>
      </c>
      <c r="J18" s="967">
        <v>0</v>
      </c>
      <c r="K18" s="967">
        <v>0</v>
      </c>
      <c r="L18" s="971">
        <v>0</v>
      </c>
      <c r="N18" s="1024"/>
      <c r="O18" s="1024"/>
      <c r="P18" s="1024"/>
      <c r="Q18" s="1024"/>
    </row>
    <row r="19" spans="1:17" ht="51" x14ac:dyDescent="0.2">
      <c r="A19" s="516"/>
      <c r="B19" s="979" t="s">
        <v>344</v>
      </c>
      <c r="C19" s="978">
        <v>3110</v>
      </c>
      <c r="D19" s="828">
        <f t="shared" si="1"/>
        <v>0</v>
      </c>
      <c r="E19" s="967">
        <v>0</v>
      </c>
      <c r="F19" s="967">
        <v>0</v>
      </c>
      <c r="G19" s="967">
        <v>0</v>
      </c>
      <c r="H19" s="967">
        <v>0</v>
      </c>
      <c r="I19" s="967">
        <v>0</v>
      </c>
      <c r="J19" s="967">
        <v>0</v>
      </c>
      <c r="K19" s="967">
        <v>0</v>
      </c>
      <c r="L19" s="971">
        <v>0</v>
      </c>
      <c r="N19" s="1024"/>
      <c r="O19" s="1024"/>
      <c r="P19" s="1024"/>
      <c r="Q19" s="1024"/>
    </row>
    <row r="20" spans="1:17" ht="12.75" x14ac:dyDescent="0.2">
      <c r="A20" s="516"/>
      <c r="B20" s="979"/>
      <c r="C20" s="978"/>
      <c r="D20" s="829"/>
      <c r="E20" s="973">
        <v>0</v>
      </c>
      <c r="F20" s="973">
        <v>0</v>
      </c>
      <c r="G20" s="973">
        <v>0</v>
      </c>
      <c r="H20" s="973">
        <v>0</v>
      </c>
      <c r="I20" s="973">
        <v>0</v>
      </c>
      <c r="J20" s="973">
        <v>0</v>
      </c>
      <c r="K20" s="973">
        <v>0</v>
      </c>
      <c r="L20" s="974">
        <v>0</v>
      </c>
      <c r="N20" s="1024"/>
      <c r="O20" s="1024"/>
      <c r="P20" s="1024"/>
      <c r="Q20" s="1024"/>
    </row>
    <row r="21" spans="1:17" ht="12.75" x14ac:dyDescent="0.2">
      <c r="A21" s="516"/>
      <c r="B21" s="977" t="s">
        <v>345</v>
      </c>
      <c r="C21" s="978">
        <v>3200</v>
      </c>
      <c r="D21" s="828">
        <f t="shared" si="1"/>
        <v>0</v>
      </c>
      <c r="E21" s="967">
        <v>0</v>
      </c>
      <c r="F21" s="967">
        <v>0</v>
      </c>
      <c r="G21" s="967">
        <v>0</v>
      </c>
      <c r="H21" s="967">
        <v>0</v>
      </c>
      <c r="I21" s="967">
        <v>0</v>
      </c>
      <c r="J21" s="967">
        <v>0</v>
      </c>
      <c r="K21" s="967">
        <v>0</v>
      </c>
      <c r="L21" s="971">
        <v>0</v>
      </c>
      <c r="N21" s="1024"/>
      <c r="O21" s="1024"/>
      <c r="P21" s="1024"/>
      <c r="Q21" s="1024"/>
    </row>
    <row r="22" spans="1:17" ht="12.75" x14ac:dyDescent="0.2">
      <c r="A22" s="516"/>
      <c r="B22" s="981" t="s">
        <v>372</v>
      </c>
      <c r="C22" s="978">
        <v>4000</v>
      </c>
      <c r="D22" s="828">
        <f t="shared" si="1"/>
        <v>0</v>
      </c>
      <c r="E22" s="828">
        <f t="shared" ref="E22:L22" si="4">(E23+E26)*1</f>
        <v>0</v>
      </c>
      <c r="F22" s="828">
        <f t="shared" si="4"/>
        <v>0</v>
      </c>
      <c r="G22" s="828">
        <f t="shared" si="4"/>
        <v>0</v>
      </c>
      <c r="H22" s="828">
        <f t="shared" si="4"/>
        <v>0</v>
      </c>
      <c r="I22" s="828">
        <f t="shared" si="4"/>
        <v>0</v>
      </c>
      <c r="J22" s="828">
        <f t="shared" si="4"/>
        <v>0</v>
      </c>
      <c r="K22" s="828">
        <f t="shared" si="4"/>
        <v>0</v>
      </c>
      <c r="L22" s="828">
        <f t="shared" si="4"/>
        <v>0</v>
      </c>
      <c r="N22" s="1024"/>
      <c r="O22" s="1024"/>
      <c r="P22" s="1024"/>
      <c r="Q22" s="1024"/>
    </row>
    <row r="23" spans="1:17" ht="25.5" x14ac:dyDescent="0.2">
      <c r="A23" s="516"/>
      <c r="B23" s="977" t="s">
        <v>343</v>
      </c>
      <c r="C23" s="978">
        <v>4100</v>
      </c>
      <c r="D23" s="828">
        <f t="shared" si="1"/>
        <v>0</v>
      </c>
      <c r="E23" s="967">
        <v>0</v>
      </c>
      <c r="F23" s="967">
        <v>0</v>
      </c>
      <c r="G23" s="967">
        <v>0</v>
      </c>
      <c r="H23" s="967">
        <v>0</v>
      </c>
      <c r="I23" s="967">
        <v>0</v>
      </c>
      <c r="J23" s="967">
        <v>0</v>
      </c>
      <c r="K23" s="967">
        <v>0</v>
      </c>
      <c r="L23" s="971">
        <v>0</v>
      </c>
      <c r="N23" s="1024"/>
      <c r="O23" s="1024"/>
      <c r="P23" s="1024"/>
      <c r="Q23" s="1024"/>
    </row>
    <row r="24" spans="1:17" ht="51.75" x14ac:dyDescent="0.25">
      <c r="A24" s="516"/>
      <c r="B24" s="979" t="s">
        <v>344</v>
      </c>
      <c r="C24" s="978">
        <v>4110</v>
      </c>
      <c r="D24" s="828">
        <f t="shared" si="1"/>
        <v>0</v>
      </c>
      <c r="E24" s="967">
        <v>0</v>
      </c>
      <c r="F24" s="967">
        <v>0</v>
      </c>
      <c r="G24" s="967">
        <v>0</v>
      </c>
      <c r="H24" s="967">
        <v>0</v>
      </c>
      <c r="I24" s="967">
        <v>0</v>
      </c>
      <c r="J24" s="967">
        <v>0</v>
      </c>
      <c r="K24" s="967">
        <v>0</v>
      </c>
      <c r="L24" s="971">
        <v>0</v>
      </c>
    </row>
    <row r="25" spans="1:17" ht="12.75" x14ac:dyDescent="0.2">
      <c r="A25" s="516"/>
      <c r="B25" s="979"/>
      <c r="C25" s="978"/>
      <c r="D25" s="829"/>
      <c r="E25" s="973">
        <v>0</v>
      </c>
      <c r="F25" s="973">
        <v>0</v>
      </c>
      <c r="G25" s="973">
        <v>0</v>
      </c>
      <c r="H25" s="973">
        <v>0</v>
      </c>
      <c r="I25" s="973">
        <v>0</v>
      </c>
      <c r="J25" s="973">
        <v>0</v>
      </c>
      <c r="K25" s="973">
        <v>0</v>
      </c>
      <c r="L25" s="974">
        <v>0</v>
      </c>
      <c r="N25" s="1021" t="s">
        <v>238</v>
      </c>
      <c r="O25" s="1021"/>
      <c r="P25" s="1021"/>
      <c r="Q25" s="1021"/>
    </row>
    <row r="26" spans="1:17" ht="12.75" x14ac:dyDescent="0.2">
      <c r="A26" s="516"/>
      <c r="B26" s="977" t="s">
        <v>345</v>
      </c>
      <c r="C26" s="978">
        <v>4200</v>
      </c>
      <c r="D26" s="828">
        <f t="shared" si="1"/>
        <v>0</v>
      </c>
      <c r="E26" s="967">
        <v>0</v>
      </c>
      <c r="F26" s="967">
        <v>0</v>
      </c>
      <c r="G26" s="967">
        <v>0</v>
      </c>
      <c r="H26" s="967">
        <v>0</v>
      </c>
      <c r="I26" s="967">
        <v>0</v>
      </c>
      <c r="J26" s="967">
        <v>0</v>
      </c>
      <c r="K26" s="967">
        <v>0</v>
      </c>
      <c r="L26" s="971">
        <v>0</v>
      </c>
      <c r="N26" s="1021"/>
      <c r="O26" s="1021"/>
      <c r="P26" s="1021"/>
      <c r="Q26" s="1021"/>
    </row>
    <row r="27" spans="1:17" ht="13.5" thickBot="1" x14ac:dyDescent="0.25">
      <c r="B27" s="531" t="s">
        <v>152</v>
      </c>
      <c r="C27" s="543">
        <v>9000</v>
      </c>
      <c r="D27" s="828">
        <f t="shared" si="1"/>
        <v>0</v>
      </c>
      <c r="E27" s="830">
        <f>E7+E12+E17+E22</f>
        <v>0</v>
      </c>
      <c r="F27" s="830">
        <f t="shared" ref="F27:L27" si="5">F7+F12+F17+F22</f>
        <v>0</v>
      </c>
      <c r="G27" s="830">
        <f t="shared" si="5"/>
        <v>0</v>
      </c>
      <c r="H27" s="830">
        <f t="shared" si="5"/>
        <v>0</v>
      </c>
      <c r="I27" s="830">
        <f t="shared" si="5"/>
        <v>0</v>
      </c>
      <c r="J27" s="830">
        <f t="shared" si="5"/>
        <v>0</v>
      </c>
      <c r="K27" s="830">
        <f t="shared" si="5"/>
        <v>0</v>
      </c>
      <c r="L27" s="830">
        <f t="shared" si="5"/>
        <v>0</v>
      </c>
      <c r="N27" s="1021"/>
      <c r="O27" s="1021"/>
      <c r="P27" s="1021"/>
      <c r="Q27" s="1021"/>
    </row>
    <row r="28" spans="1:17" ht="6" customHeight="1" x14ac:dyDescent="0.2">
      <c r="N28" s="1021"/>
      <c r="O28" s="1021"/>
      <c r="P28" s="1021"/>
      <c r="Q28" s="1021"/>
    </row>
    <row r="29" spans="1:17" ht="39" x14ac:dyDescent="0.25">
      <c r="B29" s="495" t="s">
        <v>206</v>
      </c>
      <c r="C29" s="492"/>
      <c r="D29" s="487"/>
      <c r="E29" s="230"/>
      <c r="F29" s="496"/>
      <c r="G29" s="487"/>
      <c r="H29" s="230"/>
      <c r="I29" s="1173"/>
      <c r="J29" s="1173"/>
      <c r="N29" s="1021"/>
      <c r="O29" s="1021"/>
      <c r="P29" s="1021"/>
      <c r="Q29" s="1021"/>
    </row>
    <row r="30" spans="1:17" ht="16.5" customHeight="1" x14ac:dyDescent="0.2">
      <c r="B30" s="499"/>
      <c r="C30" s="1047" t="s">
        <v>199</v>
      </c>
      <c r="D30" s="1047"/>
      <c r="E30" s="480"/>
      <c r="F30" s="1101" t="s">
        <v>200</v>
      </c>
      <c r="G30" s="1101"/>
      <c r="H30" s="276"/>
      <c r="I30" s="1047" t="s">
        <v>201</v>
      </c>
      <c r="J30" s="1047"/>
      <c r="N30" s="1021"/>
      <c r="O30" s="1021"/>
      <c r="P30" s="1021"/>
      <c r="Q30" s="1021"/>
    </row>
    <row r="31" spans="1:17" x14ac:dyDescent="0.25">
      <c r="B31" s="499" t="s">
        <v>202</v>
      </c>
      <c r="C31" s="500"/>
      <c r="D31" s="488"/>
      <c r="E31" s="276"/>
      <c r="F31" s="497"/>
      <c r="G31" s="488"/>
      <c r="H31" s="276"/>
      <c r="I31" s="1178"/>
      <c r="J31" s="1178"/>
    </row>
    <row r="32" spans="1:17" ht="11.25" customHeight="1" x14ac:dyDescent="0.25">
      <c r="B32" s="266"/>
      <c r="C32" s="1047" t="s">
        <v>199</v>
      </c>
      <c r="D32" s="1047"/>
      <c r="E32" s="276"/>
      <c r="F32" s="1101" t="s">
        <v>203</v>
      </c>
      <c r="G32" s="1101"/>
      <c r="H32" s="276"/>
      <c r="I32" s="1047" t="s">
        <v>204</v>
      </c>
      <c r="J32" s="1047"/>
    </row>
    <row r="33" spans="2:17" ht="17.25" customHeight="1" x14ac:dyDescent="0.25">
      <c r="B33" s="499" t="s">
        <v>205</v>
      </c>
      <c r="C33" s="234"/>
      <c r="D33" s="230"/>
      <c r="E33" s="230"/>
      <c r="F33" s="235"/>
      <c r="G33" s="236"/>
      <c r="H33" s="230"/>
      <c r="I33" s="236"/>
    </row>
    <row r="34" spans="2:17" ht="12.75" x14ac:dyDescent="0.2">
      <c r="N34" s="14"/>
      <c r="O34" s="14"/>
      <c r="P34" s="14"/>
      <c r="Q34" s="14"/>
    </row>
  </sheetData>
  <sheetProtection password="CC5B" sheet="1" objects="1" scenarios="1" insertRows="0" deleteRows="0"/>
  <customSheetViews>
    <customSheetView guid="{BA6529BE-B863-4BA8-8CC0-F00E437619FD}" scale="85" hiddenColumns="1" topLeftCell="A20">
      <selection activeCell="G18" sqref="G18"/>
      <pageMargins left="0.7" right="0.7" top="0.75" bottom="0.75" header="0.3" footer="0.3"/>
    </customSheetView>
    <customSheetView guid="{95DD708D-4A5C-408B-8CB3-ECC420750A58}" scale="85" hiddenColumns="1" topLeftCell="A20">
      <selection activeCell="G18" sqref="G18"/>
      <pageMargins left="0.7" right="0.7" top="0.75" bottom="0.75" header="0.3" footer="0.3"/>
    </customSheetView>
    <customSheetView guid="{D5E1E135-06FF-4731-AF73-082FBD4542B2}" scale="85" hiddenColumns="1" topLeftCell="A5">
      <selection activeCell="G18" sqref="G18"/>
      <pageMargins left="0.7" right="0.7" top="0.75" bottom="0.75" header="0.3" footer="0.3"/>
    </customSheetView>
    <customSheetView guid="{5D0CB696-94A5-4D01-93B2-E30B23A894E2}" scale="85" hiddenColumns="1">
      <selection activeCell="Q17" sqref="Q16:W23"/>
      <pageMargins left="0.7" right="0.7" top="0.75" bottom="0.75" header="0.3" footer="0.3"/>
    </customSheetView>
    <customSheetView guid="{E23BC486-85E6-4A44-88C1-79DF561C9EE6}" scale="85" hiddenColumns="1" topLeftCell="A20">
      <selection activeCell="G18" sqref="G18"/>
      <pageMargins left="0.7" right="0.7" top="0.75" bottom="0.75" header="0.3" footer="0.3"/>
    </customSheetView>
  </customSheetViews>
  <mergeCells count="23">
    <mergeCell ref="B1:L1"/>
    <mergeCell ref="B2:B5"/>
    <mergeCell ref="C2:C5"/>
    <mergeCell ref="D2:D5"/>
    <mergeCell ref="E2:L2"/>
    <mergeCell ref="E3:L3"/>
    <mergeCell ref="N3:Q8"/>
    <mergeCell ref="E4:H4"/>
    <mergeCell ref="I4:I5"/>
    <mergeCell ref="J4:J5"/>
    <mergeCell ref="K4:K5"/>
    <mergeCell ref="L4:L5"/>
    <mergeCell ref="I31:J31"/>
    <mergeCell ref="C32:D32"/>
    <mergeCell ref="F32:G32"/>
    <mergeCell ref="I32:J32"/>
    <mergeCell ref="N10:Q15"/>
    <mergeCell ref="N17:Q23"/>
    <mergeCell ref="N25:Q30"/>
    <mergeCell ref="I29:J29"/>
    <mergeCell ref="C30:D30"/>
    <mergeCell ref="F30:G30"/>
    <mergeCell ref="I30:J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M67"/>
  <sheetViews>
    <sheetView zoomScale="85" zoomScaleNormal="85" workbookViewId="0">
      <selection activeCell="C6" sqref="C6:J6"/>
    </sheetView>
  </sheetViews>
  <sheetFormatPr defaultColWidth="9.140625" defaultRowHeight="15" x14ac:dyDescent="0.25"/>
  <cols>
    <col min="1" max="1" width="0.5703125" style="501" customWidth="1"/>
    <col min="2" max="2" width="33.5703125" style="544" customWidth="1"/>
    <col min="3" max="3" width="11.42578125" style="544" customWidth="1"/>
    <col min="4" max="4" width="6.7109375" style="501" customWidth="1"/>
    <col min="5" max="6" width="17.140625" style="501" customWidth="1"/>
    <col min="7" max="10" width="18.140625" style="501" customWidth="1"/>
    <col min="11" max="11" width="19.42578125" style="501" customWidth="1"/>
    <col min="12" max="12" width="18.140625" style="501" customWidth="1"/>
    <col min="13" max="13" width="6.5703125" style="501" customWidth="1"/>
    <col min="18" max="222" width="9.140625" style="501"/>
    <col min="223" max="223" width="47.7109375" style="501" customWidth="1"/>
    <col min="224" max="224" width="6.5703125" style="501" customWidth="1"/>
    <col min="225" max="225" width="20.5703125" style="501" customWidth="1"/>
    <col min="226" max="235" width="9.140625" style="501" hidden="1" customWidth="1"/>
    <col min="236" max="236" width="21.85546875" style="501" customWidth="1"/>
    <col min="237" max="237" width="21.7109375" style="501" customWidth="1"/>
    <col min="238" max="238" width="22.42578125" style="501" customWidth="1"/>
    <col min="239" max="240" width="20.85546875" style="501" customWidth="1"/>
    <col min="241" max="241" width="19.28515625" style="501" customWidth="1"/>
    <col min="242" max="242" width="21" style="501" customWidth="1"/>
    <col min="243" max="478" width="9.140625" style="501"/>
    <col min="479" max="479" width="47.7109375" style="501" customWidth="1"/>
    <col min="480" max="480" width="6.5703125" style="501" customWidth="1"/>
    <col min="481" max="481" width="20.5703125" style="501" customWidth="1"/>
    <col min="482" max="491" width="9.140625" style="501" hidden="1" customWidth="1"/>
    <col min="492" max="492" width="21.85546875" style="501" customWidth="1"/>
    <col min="493" max="493" width="21.7109375" style="501" customWidth="1"/>
    <col min="494" max="494" width="22.42578125" style="501" customWidth="1"/>
    <col min="495" max="496" width="20.85546875" style="501" customWidth="1"/>
    <col min="497" max="497" width="19.28515625" style="501" customWidth="1"/>
    <col min="498" max="498" width="21" style="501" customWidth="1"/>
    <col min="499" max="734" width="9.140625" style="501"/>
    <col min="735" max="735" width="47.7109375" style="501" customWidth="1"/>
    <col min="736" max="736" width="6.5703125" style="501" customWidth="1"/>
    <col min="737" max="737" width="20.5703125" style="501" customWidth="1"/>
    <col min="738" max="747" width="9.140625" style="501" hidden="1" customWidth="1"/>
    <col min="748" max="748" width="21.85546875" style="501" customWidth="1"/>
    <col min="749" max="749" width="21.7109375" style="501" customWidth="1"/>
    <col min="750" max="750" width="22.42578125" style="501" customWidth="1"/>
    <col min="751" max="752" width="20.85546875" style="501" customWidth="1"/>
    <col min="753" max="753" width="19.28515625" style="501" customWidth="1"/>
    <col min="754" max="754" width="21" style="501" customWidth="1"/>
    <col min="755" max="990" width="9.140625" style="501"/>
    <col min="991" max="991" width="47.7109375" style="501" customWidth="1"/>
    <col min="992" max="992" width="6.5703125" style="501" customWidth="1"/>
    <col min="993" max="993" width="20.5703125" style="501" customWidth="1"/>
    <col min="994" max="1003" width="9.140625" style="501" hidden="1" customWidth="1"/>
    <col min="1004" max="1004" width="21.85546875" style="501" customWidth="1"/>
    <col min="1005" max="1005" width="21.7109375" style="501" customWidth="1"/>
    <col min="1006" max="1006" width="22.42578125" style="501" customWidth="1"/>
    <col min="1007" max="1008" width="20.85546875" style="501" customWidth="1"/>
    <col min="1009" max="1009" width="19.28515625" style="501" customWidth="1"/>
    <col min="1010" max="1010" width="21" style="501" customWidth="1"/>
    <col min="1011" max="1246" width="9.140625" style="501"/>
    <col min="1247" max="1247" width="47.7109375" style="501" customWidth="1"/>
    <col min="1248" max="1248" width="6.5703125" style="501" customWidth="1"/>
    <col min="1249" max="1249" width="20.5703125" style="501" customWidth="1"/>
    <col min="1250" max="1259" width="9.140625" style="501" hidden="1" customWidth="1"/>
    <col min="1260" max="1260" width="21.85546875" style="501" customWidth="1"/>
    <col min="1261" max="1261" width="21.7109375" style="501" customWidth="1"/>
    <col min="1262" max="1262" width="22.42578125" style="501" customWidth="1"/>
    <col min="1263" max="1264" width="20.85546875" style="501" customWidth="1"/>
    <col min="1265" max="1265" width="19.28515625" style="501" customWidth="1"/>
    <col min="1266" max="1266" width="21" style="501" customWidth="1"/>
    <col min="1267" max="1502" width="9.140625" style="501"/>
    <col min="1503" max="1503" width="47.7109375" style="501" customWidth="1"/>
    <col min="1504" max="1504" width="6.5703125" style="501" customWidth="1"/>
    <col min="1505" max="1505" width="20.5703125" style="501" customWidth="1"/>
    <col min="1506" max="1515" width="9.140625" style="501" hidden="1" customWidth="1"/>
    <col min="1516" max="1516" width="21.85546875" style="501" customWidth="1"/>
    <col min="1517" max="1517" width="21.7109375" style="501" customWidth="1"/>
    <col min="1518" max="1518" width="22.42578125" style="501" customWidth="1"/>
    <col min="1519" max="1520" width="20.85546875" style="501" customWidth="1"/>
    <col min="1521" max="1521" width="19.28515625" style="501" customWidth="1"/>
    <col min="1522" max="1522" width="21" style="501" customWidth="1"/>
    <col min="1523" max="1758" width="9.140625" style="501"/>
    <col min="1759" max="1759" width="47.7109375" style="501" customWidth="1"/>
    <col min="1760" max="1760" width="6.5703125" style="501" customWidth="1"/>
    <col min="1761" max="1761" width="20.5703125" style="501" customWidth="1"/>
    <col min="1762" max="1771" width="9.140625" style="501" hidden="1" customWidth="1"/>
    <col min="1772" max="1772" width="21.85546875" style="501" customWidth="1"/>
    <col min="1773" max="1773" width="21.7109375" style="501" customWidth="1"/>
    <col min="1774" max="1774" width="22.42578125" style="501" customWidth="1"/>
    <col min="1775" max="1776" width="20.85546875" style="501" customWidth="1"/>
    <col min="1777" max="1777" width="19.28515625" style="501" customWidth="1"/>
    <col min="1778" max="1778" width="21" style="501" customWidth="1"/>
    <col min="1779" max="2014" width="9.140625" style="501"/>
    <col min="2015" max="2015" width="47.7109375" style="501" customWidth="1"/>
    <col min="2016" max="2016" width="6.5703125" style="501" customWidth="1"/>
    <col min="2017" max="2017" width="20.5703125" style="501" customWidth="1"/>
    <col min="2018" max="2027" width="9.140625" style="501" hidden="1" customWidth="1"/>
    <col min="2028" max="2028" width="21.85546875" style="501" customWidth="1"/>
    <col min="2029" max="2029" width="21.7109375" style="501" customWidth="1"/>
    <col min="2030" max="2030" width="22.42578125" style="501" customWidth="1"/>
    <col min="2031" max="2032" width="20.85546875" style="501" customWidth="1"/>
    <col min="2033" max="2033" width="19.28515625" style="501" customWidth="1"/>
    <col min="2034" max="2034" width="21" style="501" customWidth="1"/>
    <col min="2035" max="2270" width="9.140625" style="501"/>
    <col min="2271" max="2271" width="47.7109375" style="501" customWidth="1"/>
    <col min="2272" max="2272" width="6.5703125" style="501" customWidth="1"/>
    <col min="2273" max="2273" width="20.5703125" style="501" customWidth="1"/>
    <col min="2274" max="2283" width="9.140625" style="501" hidden="1" customWidth="1"/>
    <col min="2284" max="2284" width="21.85546875" style="501" customWidth="1"/>
    <col min="2285" max="2285" width="21.7109375" style="501" customWidth="1"/>
    <col min="2286" max="2286" width="22.42578125" style="501" customWidth="1"/>
    <col min="2287" max="2288" width="20.85546875" style="501" customWidth="1"/>
    <col min="2289" max="2289" width="19.28515625" style="501" customWidth="1"/>
    <col min="2290" max="2290" width="21" style="501" customWidth="1"/>
    <col min="2291" max="2526" width="9.140625" style="501"/>
    <col min="2527" max="2527" width="47.7109375" style="501" customWidth="1"/>
    <col min="2528" max="2528" width="6.5703125" style="501" customWidth="1"/>
    <col min="2529" max="2529" width="20.5703125" style="501" customWidth="1"/>
    <col min="2530" max="2539" width="9.140625" style="501" hidden="1" customWidth="1"/>
    <col min="2540" max="2540" width="21.85546875" style="501" customWidth="1"/>
    <col min="2541" max="2541" width="21.7109375" style="501" customWidth="1"/>
    <col min="2542" max="2542" width="22.42578125" style="501" customWidth="1"/>
    <col min="2543" max="2544" width="20.85546875" style="501" customWidth="1"/>
    <col min="2545" max="2545" width="19.28515625" style="501" customWidth="1"/>
    <col min="2546" max="2546" width="21" style="501" customWidth="1"/>
    <col min="2547" max="2782" width="9.140625" style="501"/>
    <col min="2783" max="2783" width="47.7109375" style="501" customWidth="1"/>
    <col min="2784" max="2784" width="6.5703125" style="501" customWidth="1"/>
    <col min="2785" max="2785" width="20.5703125" style="501" customWidth="1"/>
    <col min="2786" max="2795" width="9.140625" style="501" hidden="1" customWidth="1"/>
    <col min="2796" max="2796" width="21.85546875" style="501" customWidth="1"/>
    <col min="2797" max="2797" width="21.7109375" style="501" customWidth="1"/>
    <col min="2798" max="2798" width="22.42578125" style="501" customWidth="1"/>
    <col min="2799" max="2800" width="20.85546875" style="501" customWidth="1"/>
    <col min="2801" max="2801" width="19.28515625" style="501" customWidth="1"/>
    <col min="2802" max="2802" width="21" style="501" customWidth="1"/>
    <col min="2803" max="3038" width="9.140625" style="501"/>
    <col min="3039" max="3039" width="47.7109375" style="501" customWidth="1"/>
    <col min="3040" max="3040" width="6.5703125" style="501" customWidth="1"/>
    <col min="3041" max="3041" width="20.5703125" style="501" customWidth="1"/>
    <col min="3042" max="3051" width="9.140625" style="501" hidden="1" customWidth="1"/>
    <col min="3052" max="3052" width="21.85546875" style="501" customWidth="1"/>
    <col min="3053" max="3053" width="21.7109375" style="501" customWidth="1"/>
    <col min="3054" max="3054" width="22.42578125" style="501" customWidth="1"/>
    <col min="3055" max="3056" width="20.85546875" style="501" customWidth="1"/>
    <col min="3057" max="3057" width="19.28515625" style="501" customWidth="1"/>
    <col min="3058" max="3058" width="21" style="501" customWidth="1"/>
    <col min="3059" max="3294" width="9.140625" style="501"/>
    <col min="3295" max="3295" width="47.7109375" style="501" customWidth="1"/>
    <col min="3296" max="3296" width="6.5703125" style="501" customWidth="1"/>
    <col min="3297" max="3297" width="20.5703125" style="501" customWidth="1"/>
    <col min="3298" max="3307" width="9.140625" style="501" hidden="1" customWidth="1"/>
    <col min="3308" max="3308" width="21.85546875" style="501" customWidth="1"/>
    <col min="3309" max="3309" width="21.7109375" style="501" customWidth="1"/>
    <col min="3310" max="3310" width="22.42578125" style="501" customWidth="1"/>
    <col min="3311" max="3312" width="20.85546875" style="501" customWidth="1"/>
    <col min="3313" max="3313" width="19.28515625" style="501" customWidth="1"/>
    <col min="3314" max="3314" width="21" style="501" customWidth="1"/>
    <col min="3315" max="3550" width="9.140625" style="501"/>
    <col min="3551" max="3551" width="47.7109375" style="501" customWidth="1"/>
    <col min="3552" max="3552" width="6.5703125" style="501" customWidth="1"/>
    <col min="3553" max="3553" width="20.5703125" style="501" customWidth="1"/>
    <col min="3554" max="3563" width="9.140625" style="501" hidden="1" customWidth="1"/>
    <col min="3564" max="3564" width="21.85546875" style="501" customWidth="1"/>
    <col min="3565" max="3565" width="21.7109375" style="501" customWidth="1"/>
    <col min="3566" max="3566" width="22.42578125" style="501" customWidth="1"/>
    <col min="3567" max="3568" width="20.85546875" style="501" customWidth="1"/>
    <col min="3569" max="3569" width="19.28515625" style="501" customWidth="1"/>
    <col min="3570" max="3570" width="21" style="501" customWidth="1"/>
    <col min="3571" max="3806" width="9.140625" style="501"/>
    <col min="3807" max="3807" width="47.7109375" style="501" customWidth="1"/>
    <col min="3808" max="3808" width="6.5703125" style="501" customWidth="1"/>
    <col min="3809" max="3809" width="20.5703125" style="501" customWidth="1"/>
    <col min="3810" max="3819" width="9.140625" style="501" hidden="1" customWidth="1"/>
    <col min="3820" max="3820" width="21.85546875" style="501" customWidth="1"/>
    <col min="3821" max="3821" width="21.7109375" style="501" customWidth="1"/>
    <col min="3822" max="3822" width="22.42578125" style="501" customWidth="1"/>
    <col min="3823" max="3824" width="20.85546875" style="501" customWidth="1"/>
    <col min="3825" max="3825" width="19.28515625" style="501" customWidth="1"/>
    <col min="3826" max="3826" width="21" style="501" customWidth="1"/>
    <col min="3827" max="4062" width="9.140625" style="501"/>
    <col min="4063" max="4063" width="47.7109375" style="501" customWidth="1"/>
    <col min="4064" max="4064" width="6.5703125" style="501" customWidth="1"/>
    <col min="4065" max="4065" width="20.5703125" style="501" customWidth="1"/>
    <col min="4066" max="4075" width="9.140625" style="501" hidden="1" customWidth="1"/>
    <col min="4076" max="4076" width="21.85546875" style="501" customWidth="1"/>
    <col min="4077" max="4077" width="21.7109375" style="501" customWidth="1"/>
    <col min="4078" max="4078" width="22.42578125" style="501" customWidth="1"/>
    <col min="4079" max="4080" width="20.85546875" style="501" customWidth="1"/>
    <col min="4081" max="4081" width="19.28515625" style="501" customWidth="1"/>
    <col min="4082" max="4082" width="21" style="501" customWidth="1"/>
    <col min="4083" max="4318" width="9.140625" style="501"/>
    <col min="4319" max="4319" width="47.7109375" style="501" customWidth="1"/>
    <col min="4320" max="4320" width="6.5703125" style="501" customWidth="1"/>
    <col min="4321" max="4321" width="20.5703125" style="501" customWidth="1"/>
    <col min="4322" max="4331" width="9.140625" style="501" hidden="1" customWidth="1"/>
    <col min="4332" max="4332" width="21.85546875" style="501" customWidth="1"/>
    <col min="4333" max="4333" width="21.7109375" style="501" customWidth="1"/>
    <col min="4334" max="4334" width="22.42578125" style="501" customWidth="1"/>
    <col min="4335" max="4336" width="20.85546875" style="501" customWidth="1"/>
    <col min="4337" max="4337" width="19.28515625" style="501" customWidth="1"/>
    <col min="4338" max="4338" width="21" style="501" customWidth="1"/>
    <col min="4339" max="4574" width="9.140625" style="501"/>
    <col min="4575" max="4575" width="47.7109375" style="501" customWidth="1"/>
    <col min="4576" max="4576" width="6.5703125" style="501" customWidth="1"/>
    <col min="4577" max="4577" width="20.5703125" style="501" customWidth="1"/>
    <col min="4578" max="4587" width="9.140625" style="501" hidden="1" customWidth="1"/>
    <col min="4588" max="4588" width="21.85546875" style="501" customWidth="1"/>
    <col min="4589" max="4589" width="21.7109375" style="501" customWidth="1"/>
    <col min="4590" max="4590" width="22.42578125" style="501" customWidth="1"/>
    <col min="4591" max="4592" width="20.85546875" style="501" customWidth="1"/>
    <col min="4593" max="4593" width="19.28515625" style="501" customWidth="1"/>
    <col min="4594" max="4594" width="21" style="501" customWidth="1"/>
    <col min="4595" max="4830" width="9.140625" style="501"/>
    <col min="4831" max="4831" width="47.7109375" style="501" customWidth="1"/>
    <col min="4832" max="4832" width="6.5703125" style="501" customWidth="1"/>
    <col min="4833" max="4833" width="20.5703125" style="501" customWidth="1"/>
    <col min="4834" max="4843" width="9.140625" style="501" hidden="1" customWidth="1"/>
    <col min="4844" max="4844" width="21.85546875" style="501" customWidth="1"/>
    <col min="4845" max="4845" width="21.7109375" style="501" customWidth="1"/>
    <col min="4846" max="4846" width="22.42578125" style="501" customWidth="1"/>
    <col min="4847" max="4848" width="20.85546875" style="501" customWidth="1"/>
    <col min="4849" max="4849" width="19.28515625" style="501" customWidth="1"/>
    <col min="4850" max="4850" width="21" style="501" customWidth="1"/>
    <col min="4851" max="5086" width="9.140625" style="501"/>
    <col min="5087" max="5087" width="47.7109375" style="501" customWidth="1"/>
    <col min="5088" max="5088" width="6.5703125" style="501" customWidth="1"/>
    <col min="5089" max="5089" width="20.5703125" style="501" customWidth="1"/>
    <col min="5090" max="5099" width="9.140625" style="501" hidden="1" customWidth="1"/>
    <col min="5100" max="5100" width="21.85546875" style="501" customWidth="1"/>
    <col min="5101" max="5101" width="21.7109375" style="501" customWidth="1"/>
    <col min="5102" max="5102" width="22.42578125" style="501" customWidth="1"/>
    <col min="5103" max="5104" width="20.85546875" style="501" customWidth="1"/>
    <col min="5105" max="5105" width="19.28515625" style="501" customWidth="1"/>
    <col min="5106" max="5106" width="21" style="501" customWidth="1"/>
    <col min="5107" max="5342" width="9.140625" style="501"/>
    <col min="5343" max="5343" width="47.7109375" style="501" customWidth="1"/>
    <col min="5344" max="5344" width="6.5703125" style="501" customWidth="1"/>
    <col min="5345" max="5345" width="20.5703125" style="501" customWidth="1"/>
    <col min="5346" max="5355" width="9.140625" style="501" hidden="1" customWidth="1"/>
    <col min="5356" max="5356" width="21.85546875" style="501" customWidth="1"/>
    <col min="5357" max="5357" width="21.7109375" style="501" customWidth="1"/>
    <col min="5358" max="5358" width="22.42578125" style="501" customWidth="1"/>
    <col min="5359" max="5360" width="20.85546875" style="501" customWidth="1"/>
    <col min="5361" max="5361" width="19.28515625" style="501" customWidth="1"/>
    <col min="5362" max="5362" width="21" style="501" customWidth="1"/>
    <col min="5363" max="5598" width="9.140625" style="501"/>
    <col min="5599" max="5599" width="47.7109375" style="501" customWidth="1"/>
    <col min="5600" max="5600" width="6.5703125" style="501" customWidth="1"/>
    <col min="5601" max="5601" width="20.5703125" style="501" customWidth="1"/>
    <col min="5602" max="5611" width="9.140625" style="501" hidden="1" customWidth="1"/>
    <col min="5612" max="5612" width="21.85546875" style="501" customWidth="1"/>
    <col min="5613" max="5613" width="21.7109375" style="501" customWidth="1"/>
    <col min="5614" max="5614" width="22.42578125" style="501" customWidth="1"/>
    <col min="5615" max="5616" width="20.85546875" style="501" customWidth="1"/>
    <col min="5617" max="5617" width="19.28515625" style="501" customWidth="1"/>
    <col min="5618" max="5618" width="21" style="501" customWidth="1"/>
    <col min="5619" max="5854" width="9.140625" style="501"/>
    <col min="5855" max="5855" width="47.7109375" style="501" customWidth="1"/>
    <col min="5856" max="5856" width="6.5703125" style="501" customWidth="1"/>
    <col min="5857" max="5857" width="20.5703125" style="501" customWidth="1"/>
    <col min="5858" max="5867" width="9.140625" style="501" hidden="1" customWidth="1"/>
    <col min="5868" max="5868" width="21.85546875" style="501" customWidth="1"/>
    <col min="5869" max="5869" width="21.7109375" style="501" customWidth="1"/>
    <col min="5870" max="5870" width="22.42578125" style="501" customWidth="1"/>
    <col min="5871" max="5872" width="20.85546875" style="501" customWidth="1"/>
    <col min="5873" max="5873" width="19.28515625" style="501" customWidth="1"/>
    <col min="5874" max="5874" width="21" style="501" customWidth="1"/>
    <col min="5875" max="6110" width="9.140625" style="501"/>
    <col min="6111" max="6111" width="47.7109375" style="501" customWidth="1"/>
    <col min="6112" max="6112" width="6.5703125" style="501" customWidth="1"/>
    <col min="6113" max="6113" width="20.5703125" style="501" customWidth="1"/>
    <col min="6114" max="6123" width="9.140625" style="501" hidden="1" customWidth="1"/>
    <col min="6124" max="6124" width="21.85546875" style="501" customWidth="1"/>
    <col min="6125" max="6125" width="21.7109375" style="501" customWidth="1"/>
    <col min="6126" max="6126" width="22.42578125" style="501" customWidth="1"/>
    <col min="6127" max="6128" width="20.85546875" style="501" customWidth="1"/>
    <col min="6129" max="6129" width="19.28515625" style="501" customWidth="1"/>
    <col min="6130" max="6130" width="21" style="501" customWidth="1"/>
    <col min="6131" max="6366" width="9.140625" style="501"/>
    <col min="6367" max="6367" width="47.7109375" style="501" customWidth="1"/>
    <col min="6368" max="6368" width="6.5703125" style="501" customWidth="1"/>
    <col min="6369" max="6369" width="20.5703125" style="501" customWidth="1"/>
    <col min="6370" max="6379" width="9.140625" style="501" hidden="1" customWidth="1"/>
    <col min="6380" max="6380" width="21.85546875" style="501" customWidth="1"/>
    <col min="6381" max="6381" width="21.7109375" style="501" customWidth="1"/>
    <col min="6382" max="6382" width="22.42578125" style="501" customWidth="1"/>
    <col min="6383" max="6384" width="20.85546875" style="501" customWidth="1"/>
    <col min="6385" max="6385" width="19.28515625" style="501" customWidth="1"/>
    <col min="6386" max="6386" width="21" style="501" customWidth="1"/>
    <col min="6387" max="6622" width="9.140625" style="501"/>
    <col min="6623" max="6623" width="47.7109375" style="501" customWidth="1"/>
    <col min="6624" max="6624" width="6.5703125" style="501" customWidth="1"/>
    <col min="6625" max="6625" width="20.5703125" style="501" customWidth="1"/>
    <col min="6626" max="6635" width="9.140625" style="501" hidden="1" customWidth="1"/>
    <col min="6636" max="6636" width="21.85546875" style="501" customWidth="1"/>
    <col min="6637" max="6637" width="21.7109375" style="501" customWidth="1"/>
    <col min="6638" max="6638" width="22.42578125" style="501" customWidth="1"/>
    <col min="6639" max="6640" width="20.85546875" style="501" customWidth="1"/>
    <col min="6641" max="6641" width="19.28515625" style="501" customWidth="1"/>
    <col min="6642" max="6642" width="21" style="501" customWidth="1"/>
    <col min="6643" max="6878" width="9.140625" style="501"/>
    <col min="6879" max="6879" width="47.7109375" style="501" customWidth="1"/>
    <col min="6880" max="6880" width="6.5703125" style="501" customWidth="1"/>
    <col min="6881" max="6881" width="20.5703125" style="501" customWidth="1"/>
    <col min="6882" max="6891" width="9.140625" style="501" hidden="1" customWidth="1"/>
    <col min="6892" max="6892" width="21.85546875" style="501" customWidth="1"/>
    <col min="6893" max="6893" width="21.7109375" style="501" customWidth="1"/>
    <col min="6894" max="6894" width="22.42578125" style="501" customWidth="1"/>
    <col min="6895" max="6896" width="20.85546875" style="501" customWidth="1"/>
    <col min="6897" max="6897" width="19.28515625" style="501" customWidth="1"/>
    <col min="6898" max="6898" width="21" style="501" customWidth="1"/>
    <col min="6899" max="7134" width="9.140625" style="501"/>
    <col min="7135" max="7135" width="47.7109375" style="501" customWidth="1"/>
    <col min="7136" max="7136" width="6.5703125" style="501" customWidth="1"/>
    <col min="7137" max="7137" width="20.5703125" style="501" customWidth="1"/>
    <col min="7138" max="7147" width="9.140625" style="501" hidden="1" customWidth="1"/>
    <col min="7148" max="7148" width="21.85546875" style="501" customWidth="1"/>
    <col min="7149" max="7149" width="21.7109375" style="501" customWidth="1"/>
    <col min="7150" max="7150" width="22.42578125" style="501" customWidth="1"/>
    <col min="7151" max="7152" width="20.85546875" style="501" customWidth="1"/>
    <col min="7153" max="7153" width="19.28515625" style="501" customWidth="1"/>
    <col min="7154" max="7154" width="21" style="501" customWidth="1"/>
    <col min="7155" max="7390" width="9.140625" style="501"/>
    <col min="7391" max="7391" width="47.7109375" style="501" customWidth="1"/>
    <col min="7392" max="7392" width="6.5703125" style="501" customWidth="1"/>
    <col min="7393" max="7393" width="20.5703125" style="501" customWidth="1"/>
    <col min="7394" max="7403" width="9.140625" style="501" hidden="1" customWidth="1"/>
    <col min="7404" max="7404" width="21.85546875" style="501" customWidth="1"/>
    <col min="7405" max="7405" width="21.7109375" style="501" customWidth="1"/>
    <col min="7406" max="7406" width="22.42578125" style="501" customWidth="1"/>
    <col min="7407" max="7408" width="20.85546875" style="501" customWidth="1"/>
    <col min="7409" max="7409" width="19.28515625" style="501" customWidth="1"/>
    <col min="7410" max="7410" width="21" style="501" customWidth="1"/>
    <col min="7411" max="7646" width="9.140625" style="501"/>
    <col min="7647" max="7647" width="47.7109375" style="501" customWidth="1"/>
    <col min="7648" max="7648" width="6.5703125" style="501" customWidth="1"/>
    <col min="7649" max="7649" width="20.5703125" style="501" customWidth="1"/>
    <col min="7650" max="7659" width="9.140625" style="501" hidden="1" customWidth="1"/>
    <col min="7660" max="7660" width="21.85546875" style="501" customWidth="1"/>
    <col min="7661" max="7661" width="21.7109375" style="501" customWidth="1"/>
    <col min="7662" max="7662" width="22.42578125" style="501" customWidth="1"/>
    <col min="7663" max="7664" width="20.85546875" style="501" customWidth="1"/>
    <col min="7665" max="7665" width="19.28515625" style="501" customWidth="1"/>
    <col min="7666" max="7666" width="21" style="501" customWidth="1"/>
    <col min="7667" max="7902" width="9.140625" style="501"/>
    <col min="7903" max="7903" width="47.7109375" style="501" customWidth="1"/>
    <col min="7904" max="7904" width="6.5703125" style="501" customWidth="1"/>
    <col min="7905" max="7905" width="20.5703125" style="501" customWidth="1"/>
    <col min="7906" max="7915" width="9.140625" style="501" hidden="1" customWidth="1"/>
    <col min="7916" max="7916" width="21.85546875" style="501" customWidth="1"/>
    <col min="7917" max="7917" width="21.7109375" style="501" customWidth="1"/>
    <col min="7918" max="7918" width="22.42578125" style="501" customWidth="1"/>
    <col min="7919" max="7920" width="20.85546875" style="501" customWidth="1"/>
    <col min="7921" max="7921" width="19.28515625" style="501" customWidth="1"/>
    <col min="7922" max="7922" width="21" style="501" customWidth="1"/>
    <col min="7923" max="8158" width="9.140625" style="501"/>
    <col min="8159" max="8159" width="47.7109375" style="501" customWidth="1"/>
    <col min="8160" max="8160" width="6.5703125" style="501" customWidth="1"/>
    <col min="8161" max="8161" width="20.5703125" style="501" customWidth="1"/>
    <col min="8162" max="8171" width="9.140625" style="501" hidden="1" customWidth="1"/>
    <col min="8172" max="8172" width="21.85546875" style="501" customWidth="1"/>
    <col min="8173" max="8173" width="21.7109375" style="501" customWidth="1"/>
    <col min="8174" max="8174" width="22.42578125" style="501" customWidth="1"/>
    <col min="8175" max="8176" width="20.85546875" style="501" customWidth="1"/>
    <col min="8177" max="8177" width="19.28515625" style="501" customWidth="1"/>
    <col min="8178" max="8178" width="21" style="501" customWidth="1"/>
    <col min="8179" max="8414" width="9.140625" style="501"/>
    <col min="8415" max="8415" width="47.7109375" style="501" customWidth="1"/>
    <col min="8416" max="8416" width="6.5703125" style="501" customWidth="1"/>
    <col min="8417" max="8417" width="20.5703125" style="501" customWidth="1"/>
    <col min="8418" max="8427" width="9.140625" style="501" hidden="1" customWidth="1"/>
    <col min="8428" max="8428" width="21.85546875" style="501" customWidth="1"/>
    <col min="8429" max="8429" width="21.7109375" style="501" customWidth="1"/>
    <col min="8430" max="8430" width="22.42578125" style="501" customWidth="1"/>
    <col min="8431" max="8432" width="20.85546875" style="501" customWidth="1"/>
    <col min="8433" max="8433" width="19.28515625" style="501" customWidth="1"/>
    <col min="8434" max="8434" width="21" style="501" customWidth="1"/>
    <col min="8435" max="8670" width="9.140625" style="501"/>
    <col min="8671" max="8671" width="47.7109375" style="501" customWidth="1"/>
    <col min="8672" max="8672" width="6.5703125" style="501" customWidth="1"/>
    <col min="8673" max="8673" width="20.5703125" style="501" customWidth="1"/>
    <col min="8674" max="8683" width="9.140625" style="501" hidden="1" customWidth="1"/>
    <col min="8684" max="8684" width="21.85546875" style="501" customWidth="1"/>
    <col min="8685" max="8685" width="21.7109375" style="501" customWidth="1"/>
    <col min="8686" max="8686" width="22.42578125" style="501" customWidth="1"/>
    <col min="8687" max="8688" width="20.85546875" style="501" customWidth="1"/>
    <col min="8689" max="8689" width="19.28515625" style="501" customWidth="1"/>
    <col min="8690" max="8690" width="21" style="501" customWidth="1"/>
    <col min="8691" max="8926" width="9.140625" style="501"/>
    <col min="8927" max="8927" width="47.7109375" style="501" customWidth="1"/>
    <col min="8928" max="8928" width="6.5703125" style="501" customWidth="1"/>
    <col min="8929" max="8929" width="20.5703125" style="501" customWidth="1"/>
    <col min="8930" max="8939" width="9.140625" style="501" hidden="1" customWidth="1"/>
    <col min="8940" max="8940" width="21.85546875" style="501" customWidth="1"/>
    <col min="8941" max="8941" width="21.7109375" style="501" customWidth="1"/>
    <col min="8942" max="8942" width="22.42578125" style="501" customWidth="1"/>
    <col min="8943" max="8944" width="20.85546875" style="501" customWidth="1"/>
    <col min="8945" max="8945" width="19.28515625" style="501" customWidth="1"/>
    <col min="8946" max="8946" width="21" style="501" customWidth="1"/>
    <col min="8947" max="9182" width="9.140625" style="501"/>
    <col min="9183" max="9183" width="47.7109375" style="501" customWidth="1"/>
    <col min="9184" max="9184" width="6.5703125" style="501" customWidth="1"/>
    <col min="9185" max="9185" width="20.5703125" style="501" customWidth="1"/>
    <col min="9186" max="9195" width="9.140625" style="501" hidden="1" customWidth="1"/>
    <col min="9196" max="9196" width="21.85546875" style="501" customWidth="1"/>
    <col min="9197" max="9197" width="21.7109375" style="501" customWidth="1"/>
    <col min="9198" max="9198" width="22.42578125" style="501" customWidth="1"/>
    <col min="9199" max="9200" width="20.85546875" style="501" customWidth="1"/>
    <col min="9201" max="9201" width="19.28515625" style="501" customWidth="1"/>
    <col min="9202" max="9202" width="21" style="501" customWidth="1"/>
    <col min="9203" max="9438" width="9.140625" style="501"/>
    <col min="9439" max="9439" width="47.7109375" style="501" customWidth="1"/>
    <col min="9440" max="9440" width="6.5703125" style="501" customWidth="1"/>
    <col min="9441" max="9441" width="20.5703125" style="501" customWidth="1"/>
    <col min="9442" max="9451" width="9.140625" style="501" hidden="1" customWidth="1"/>
    <col min="9452" max="9452" width="21.85546875" style="501" customWidth="1"/>
    <col min="9453" max="9453" width="21.7109375" style="501" customWidth="1"/>
    <col min="9454" max="9454" width="22.42578125" style="501" customWidth="1"/>
    <col min="9455" max="9456" width="20.85546875" style="501" customWidth="1"/>
    <col min="9457" max="9457" width="19.28515625" style="501" customWidth="1"/>
    <col min="9458" max="9458" width="21" style="501" customWidth="1"/>
    <col min="9459" max="9694" width="9.140625" style="501"/>
    <col min="9695" max="9695" width="47.7109375" style="501" customWidth="1"/>
    <col min="9696" max="9696" width="6.5703125" style="501" customWidth="1"/>
    <col min="9697" max="9697" width="20.5703125" style="501" customWidth="1"/>
    <col min="9698" max="9707" width="9.140625" style="501" hidden="1" customWidth="1"/>
    <col min="9708" max="9708" width="21.85546875" style="501" customWidth="1"/>
    <col min="9709" max="9709" width="21.7109375" style="501" customWidth="1"/>
    <col min="9710" max="9710" width="22.42578125" style="501" customWidth="1"/>
    <col min="9711" max="9712" width="20.85546875" style="501" customWidth="1"/>
    <col min="9713" max="9713" width="19.28515625" style="501" customWidth="1"/>
    <col min="9714" max="9714" width="21" style="501" customWidth="1"/>
    <col min="9715" max="9950" width="9.140625" style="501"/>
    <col min="9951" max="9951" width="47.7109375" style="501" customWidth="1"/>
    <col min="9952" max="9952" width="6.5703125" style="501" customWidth="1"/>
    <col min="9953" max="9953" width="20.5703125" style="501" customWidth="1"/>
    <col min="9954" max="9963" width="9.140625" style="501" hidden="1" customWidth="1"/>
    <col min="9964" max="9964" width="21.85546875" style="501" customWidth="1"/>
    <col min="9965" max="9965" width="21.7109375" style="501" customWidth="1"/>
    <col min="9966" max="9966" width="22.42578125" style="501" customWidth="1"/>
    <col min="9967" max="9968" width="20.85546875" style="501" customWidth="1"/>
    <col min="9969" max="9969" width="19.28515625" style="501" customWidth="1"/>
    <col min="9970" max="9970" width="21" style="501" customWidth="1"/>
    <col min="9971" max="10206" width="9.140625" style="501"/>
    <col min="10207" max="10207" width="47.7109375" style="501" customWidth="1"/>
    <col min="10208" max="10208" width="6.5703125" style="501" customWidth="1"/>
    <col min="10209" max="10209" width="20.5703125" style="501" customWidth="1"/>
    <col min="10210" max="10219" width="9.140625" style="501" hidden="1" customWidth="1"/>
    <col min="10220" max="10220" width="21.85546875" style="501" customWidth="1"/>
    <col min="10221" max="10221" width="21.7109375" style="501" customWidth="1"/>
    <col min="10222" max="10222" width="22.42578125" style="501" customWidth="1"/>
    <col min="10223" max="10224" width="20.85546875" style="501" customWidth="1"/>
    <col min="10225" max="10225" width="19.28515625" style="501" customWidth="1"/>
    <col min="10226" max="10226" width="21" style="501" customWidth="1"/>
    <col min="10227" max="10462" width="9.140625" style="501"/>
    <col min="10463" max="10463" width="47.7109375" style="501" customWidth="1"/>
    <col min="10464" max="10464" width="6.5703125" style="501" customWidth="1"/>
    <col min="10465" max="10465" width="20.5703125" style="501" customWidth="1"/>
    <col min="10466" max="10475" width="9.140625" style="501" hidden="1" customWidth="1"/>
    <col min="10476" max="10476" width="21.85546875" style="501" customWidth="1"/>
    <col min="10477" max="10477" width="21.7109375" style="501" customWidth="1"/>
    <col min="10478" max="10478" width="22.42578125" style="501" customWidth="1"/>
    <col min="10479" max="10480" width="20.85546875" style="501" customWidth="1"/>
    <col min="10481" max="10481" width="19.28515625" style="501" customWidth="1"/>
    <col min="10482" max="10482" width="21" style="501" customWidth="1"/>
    <col min="10483" max="10718" width="9.140625" style="501"/>
    <col min="10719" max="10719" width="47.7109375" style="501" customWidth="1"/>
    <col min="10720" max="10720" width="6.5703125" style="501" customWidth="1"/>
    <col min="10721" max="10721" width="20.5703125" style="501" customWidth="1"/>
    <col min="10722" max="10731" width="9.140625" style="501" hidden="1" customWidth="1"/>
    <col min="10732" max="10732" width="21.85546875" style="501" customWidth="1"/>
    <col min="10733" max="10733" width="21.7109375" style="501" customWidth="1"/>
    <col min="10734" max="10734" width="22.42578125" style="501" customWidth="1"/>
    <col min="10735" max="10736" width="20.85546875" style="501" customWidth="1"/>
    <col min="10737" max="10737" width="19.28515625" style="501" customWidth="1"/>
    <col min="10738" max="10738" width="21" style="501" customWidth="1"/>
    <col min="10739" max="10974" width="9.140625" style="501"/>
    <col min="10975" max="10975" width="47.7109375" style="501" customWidth="1"/>
    <col min="10976" max="10976" width="6.5703125" style="501" customWidth="1"/>
    <col min="10977" max="10977" width="20.5703125" style="501" customWidth="1"/>
    <col min="10978" max="10987" width="9.140625" style="501" hidden="1" customWidth="1"/>
    <col min="10988" max="10988" width="21.85546875" style="501" customWidth="1"/>
    <col min="10989" max="10989" width="21.7109375" style="501" customWidth="1"/>
    <col min="10990" max="10990" width="22.42578125" style="501" customWidth="1"/>
    <col min="10991" max="10992" width="20.85546875" style="501" customWidth="1"/>
    <col min="10993" max="10993" width="19.28515625" style="501" customWidth="1"/>
    <col min="10994" max="10994" width="21" style="501" customWidth="1"/>
    <col min="10995" max="11230" width="9.140625" style="501"/>
    <col min="11231" max="11231" width="47.7109375" style="501" customWidth="1"/>
    <col min="11232" max="11232" width="6.5703125" style="501" customWidth="1"/>
    <col min="11233" max="11233" width="20.5703125" style="501" customWidth="1"/>
    <col min="11234" max="11243" width="9.140625" style="501" hidden="1" customWidth="1"/>
    <col min="11244" max="11244" width="21.85546875" style="501" customWidth="1"/>
    <col min="11245" max="11245" width="21.7109375" style="501" customWidth="1"/>
    <col min="11246" max="11246" width="22.42578125" style="501" customWidth="1"/>
    <col min="11247" max="11248" width="20.85546875" style="501" customWidth="1"/>
    <col min="11249" max="11249" width="19.28515625" style="501" customWidth="1"/>
    <col min="11250" max="11250" width="21" style="501" customWidth="1"/>
    <col min="11251" max="11486" width="9.140625" style="501"/>
    <col min="11487" max="11487" width="47.7109375" style="501" customWidth="1"/>
    <col min="11488" max="11488" width="6.5703125" style="501" customWidth="1"/>
    <col min="11489" max="11489" width="20.5703125" style="501" customWidth="1"/>
    <col min="11490" max="11499" width="9.140625" style="501" hidden="1" customWidth="1"/>
    <col min="11500" max="11500" width="21.85546875" style="501" customWidth="1"/>
    <col min="11501" max="11501" width="21.7109375" style="501" customWidth="1"/>
    <col min="11502" max="11502" width="22.42578125" style="501" customWidth="1"/>
    <col min="11503" max="11504" width="20.85546875" style="501" customWidth="1"/>
    <col min="11505" max="11505" width="19.28515625" style="501" customWidth="1"/>
    <col min="11506" max="11506" width="21" style="501" customWidth="1"/>
    <col min="11507" max="11742" width="9.140625" style="501"/>
    <col min="11743" max="11743" width="47.7109375" style="501" customWidth="1"/>
    <col min="11744" max="11744" width="6.5703125" style="501" customWidth="1"/>
    <col min="11745" max="11745" width="20.5703125" style="501" customWidth="1"/>
    <col min="11746" max="11755" width="9.140625" style="501" hidden="1" customWidth="1"/>
    <col min="11756" max="11756" width="21.85546875" style="501" customWidth="1"/>
    <col min="11757" max="11757" width="21.7109375" style="501" customWidth="1"/>
    <col min="11758" max="11758" width="22.42578125" style="501" customWidth="1"/>
    <col min="11759" max="11760" width="20.85546875" style="501" customWidth="1"/>
    <col min="11761" max="11761" width="19.28515625" style="501" customWidth="1"/>
    <col min="11762" max="11762" width="21" style="501" customWidth="1"/>
    <col min="11763" max="11998" width="9.140625" style="501"/>
    <col min="11999" max="11999" width="47.7109375" style="501" customWidth="1"/>
    <col min="12000" max="12000" width="6.5703125" style="501" customWidth="1"/>
    <col min="12001" max="12001" width="20.5703125" style="501" customWidth="1"/>
    <col min="12002" max="12011" width="9.140625" style="501" hidden="1" customWidth="1"/>
    <col min="12012" max="12012" width="21.85546875" style="501" customWidth="1"/>
    <col min="12013" max="12013" width="21.7109375" style="501" customWidth="1"/>
    <col min="12014" max="12014" width="22.42578125" style="501" customWidth="1"/>
    <col min="12015" max="12016" width="20.85546875" style="501" customWidth="1"/>
    <col min="12017" max="12017" width="19.28515625" style="501" customWidth="1"/>
    <col min="12018" max="12018" width="21" style="501" customWidth="1"/>
    <col min="12019" max="12254" width="9.140625" style="501"/>
    <col min="12255" max="12255" width="47.7109375" style="501" customWidth="1"/>
    <col min="12256" max="12256" width="6.5703125" style="501" customWidth="1"/>
    <col min="12257" max="12257" width="20.5703125" style="501" customWidth="1"/>
    <col min="12258" max="12267" width="9.140625" style="501" hidden="1" customWidth="1"/>
    <col min="12268" max="12268" width="21.85546875" style="501" customWidth="1"/>
    <col min="12269" max="12269" width="21.7109375" style="501" customWidth="1"/>
    <col min="12270" max="12270" width="22.42578125" style="501" customWidth="1"/>
    <col min="12271" max="12272" width="20.85546875" style="501" customWidth="1"/>
    <col min="12273" max="12273" width="19.28515625" style="501" customWidth="1"/>
    <col min="12274" max="12274" width="21" style="501" customWidth="1"/>
    <col min="12275" max="12510" width="9.140625" style="501"/>
    <col min="12511" max="12511" width="47.7109375" style="501" customWidth="1"/>
    <col min="12512" max="12512" width="6.5703125" style="501" customWidth="1"/>
    <col min="12513" max="12513" width="20.5703125" style="501" customWidth="1"/>
    <col min="12514" max="12523" width="9.140625" style="501" hidden="1" customWidth="1"/>
    <col min="12524" max="12524" width="21.85546875" style="501" customWidth="1"/>
    <col min="12525" max="12525" width="21.7109375" style="501" customWidth="1"/>
    <col min="12526" max="12526" width="22.42578125" style="501" customWidth="1"/>
    <col min="12527" max="12528" width="20.85546875" style="501" customWidth="1"/>
    <col min="12529" max="12529" width="19.28515625" style="501" customWidth="1"/>
    <col min="12530" max="12530" width="21" style="501" customWidth="1"/>
    <col min="12531" max="12766" width="9.140625" style="501"/>
    <col min="12767" max="12767" width="47.7109375" style="501" customWidth="1"/>
    <col min="12768" max="12768" width="6.5703125" style="501" customWidth="1"/>
    <col min="12769" max="12769" width="20.5703125" style="501" customWidth="1"/>
    <col min="12770" max="12779" width="9.140625" style="501" hidden="1" customWidth="1"/>
    <col min="12780" max="12780" width="21.85546875" style="501" customWidth="1"/>
    <col min="12781" max="12781" width="21.7109375" style="501" customWidth="1"/>
    <col min="12782" max="12782" width="22.42578125" style="501" customWidth="1"/>
    <col min="12783" max="12784" width="20.85546875" style="501" customWidth="1"/>
    <col min="12785" max="12785" width="19.28515625" style="501" customWidth="1"/>
    <col min="12786" max="12786" width="21" style="501" customWidth="1"/>
    <col min="12787" max="13022" width="9.140625" style="501"/>
    <col min="13023" max="13023" width="47.7109375" style="501" customWidth="1"/>
    <col min="13024" max="13024" width="6.5703125" style="501" customWidth="1"/>
    <col min="13025" max="13025" width="20.5703125" style="501" customWidth="1"/>
    <col min="13026" max="13035" width="9.140625" style="501" hidden="1" customWidth="1"/>
    <col min="13036" max="13036" width="21.85546875" style="501" customWidth="1"/>
    <col min="13037" max="13037" width="21.7109375" style="501" customWidth="1"/>
    <col min="13038" max="13038" width="22.42578125" style="501" customWidth="1"/>
    <col min="13039" max="13040" width="20.85546875" style="501" customWidth="1"/>
    <col min="13041" max="13041" width="19.28515625" style="501" customWidth="1"/>
    <col min="13042" max="13042" width="21" style="501" customWidth="1"/>
    <col min="13043" max="13278" width="9.140625" style="501"/>
    <col min="13279" max="13279" width="47.7109375" style="501" customWidth="1"/>
    <col min="13280" max="13280" width="6.5703125" style="501" customWidth="1"/>
    <col min="13281" max="13281" width="20.5703125" style="501" customWidth="1"/>
    <col min="13282" max="13291" width="9.140625" style="501" hidden="1" customWidth="1"/>
    <col min="13292" max="13292" width="21.85546875" style="501" customWidth="1"/>
    <col min="13293" max="13293" width="21.7109375" style="501" customWidth="1"/>
    <col min="13294" max="13294" width="22.42578125" style="501" customWidth="1"/>
    <col min="13295" max="13296" width="20.85546875" style="501" customWidth="1"/>
    <col min="13297" max="13297" width="19.28515625" style="501" customWidth="1"/>
    <col min="13298" max="13298" width="21" style="501" customWidth="1"/>
    <col min="13299" max="13534" width="9.140625" style="501"/>
    <col min="13535" max="13535" width="47.7109375" style="501" customWidth="1"/>
    <col min="13536" max="13536" width="6.5703125" style="501" customWidth="1"/>
    <col min="13537" max="13537" width="20.5703125" style="501" customWidth="1"/>
    <col min="13538" max="13547" width="9.140625" style="501" hidden="1" customWidth="1"/>
    <col min="13548" max="13548" width="21.85546875" style="501" customWidth="1"/>
    <col min="13549" max="13549" width="21.7109375" style="501" customWidth="1"/>
    <col min="13550" max="13550" width="22.42578125" style="501" customWidth="1"/>
    <col min="13551" max="13552" width="20.85546875" style="501" customWidth="1"/>
    <col min="13553" max="13553" width="19.28515625" style="501" customWidth="1"/>
    <col min="13554" max="13554" width="21" style="501" customWidth="1"/>
    <col min="13555" max="13790" width="9.140625" style="501"/>
    <col min="13791" max="13791" width="47.7109375" style="501" customWidth="1"/>
    <col min="13792" max="13792" width="6.5703125" style="501" customWidth="1"/>
    <col min="13793" max="13793" width="20.5703125" style="501" customWidth="1"/>
    <col min="13794" max="13803" width="9.140625" style="501" hidden="1" customWidth="1"/>
    <col min="13804" max="13804" width="21.85546875" style="501" customWidth="1"/>
    <col min="13805" max="13805" width="21.7109375" style="501" customWidth="1"/>
    <col min="13806" max="13806" width="22.42578125" style="501" customWidth="1"/>
    <col min="13807" max="13808" width="20.85546875" style="501" customWidth="1"/>
    <col min="13809" max="13809" width="19.28515625" style="501" customWidth="1"/>
    <col min="13810" max="13810" width="21" style="501" customWidth="1"/>
    <col min="13811" max="14046" width="9.140625" style="501"/>
    <col min="14047" max="14047" width="47.7109375" style="501" customWidth="1"/>
    <col min="14048" max="14048" width="6.5703125" style="501" customWidth="1"/>
    <col min="14049" max="14049" width="20.5703125" style="501" customWidth="1"/>
    <col min="14050" max="14059" width="9.140625" style="501" hidden="1" customWidth="1"/>
    <col min="14060" max="14060" width="21.85546875" style="501" customWidth="1"/>
    <col min="14061" max="14061" width="21.7109375" style="501" customWidth="1"/>
    <col min="14062" max="14062" width="22.42578125" style="501" customWidth="1"/>
    <col min="14063" max="14064" width="20.85546875" style="501" customWidth="1"/>
    <col min="14065" max="14065" width="19.28515625" style="501" customWidth="1"/>
    <col min="14066" max="14066" width="21" style="501" customWidth="1"/>
    <col min="14067" max="14302" width="9.140625" style="501"/>
    <col min="14303" max="14303" width="47.7109375" style="501" customWidth="1"/>
    <col min="14304" max="14304" width="6.5703125" style="501" customWidth="1"/>
    <col min="14305" max="14305" width="20.5703125" style="501" customWidth="1"/>
    <col min="14306" max="14315" width="9.140625" style="501" hidden="1" customWidth="1"/>
    <col min="14316" max="14316" width="21.85546875" style="501" customWidth="1"/>
    <col min="14317" max="14317" width="21.7109375" style="501" customWidth="1"/>
    <col min="14318" max="14318" width="22.42578125" style="501" customWidth="1"/>
    <col min="14319" max="14320" width="20.85546875" style="501" customWidth="1"/>
    <col min="14321" max="14321" width="19.28515625" style="501" customWidth="1"/>
    <col min="14322" max="14322" width="21" style="501" customWidth="1"/>
    <col min="14323" max="14558" width="9.140625" style="501"/>
    <col min="14559" max="14559" width="47.7109375" style="501" customWidth="1"/>
    <col min="14560" max="14560" width="6.5703125" style="501" customWidth="1"/>
    <col min="14561" max="14561" width="20.5703125" style="501" customWidth="1"/>
    <col min="14562" max="14571" width="9.140625" style="501" hidden="1" customWidth="1"/>
    <col min="14572" max="14572" width="21.85546875" style="501" customWidth="1"/>
    <col min="14573" max="14573" width="21.7109375" style="501" customWidth="1"/>
    <col min="14574" max="14574" width="22.42578125" style="501" customWidth="1"/>
    <col min="14575" max="14576" width="20.85546875" style="501" customWidth="1"/>
    <col min="14577" max="14577" width="19.28515625" style="501" customWidth="1"/>
    <col min="14578" max="14578" width="21" style="501" customWidth="1"/>
    <col min="14579" max="14814" width="9.140625" style="501"/>
    <col min="14815" max="14815" width="47.7109375" style="501" customWidth="1"/>
    <col min="14816" max="14816" width="6.5703125" style="501" customWidth="1"/>
    <col min="14817" max="14817" width="20.5703125" style="501" customWidth="1"/>
    <col min="14818" max="14827" width="9.140625" style="501" hidden="1" customWidth="1"/>
    <col min="14828" max="14828" width="21.85546875" style="501" customWidth="1"/>
    <col min="14829" max="14829" width="21.7109375" style="501" customWidth="1"/>
    <col min="14830" max="14830" width="22.42578125" style="501" customWidth="1"/>
    <col min="14831" max="14832" width="20.85546875" style="501" customWidth="1"/>
    <col min="14833" max="14833" width="19.28515625" style="501" customWidth="1"/>
    <col min="14834" max="14834" width="21" style="501" customWidth="1"/>
    <col min="14835" max="15070" width="9.140625" style="501"/>
    <col min="15071" max="15071" width="47.7109375" style="501" customWidth="1"/>
    <col min="15072" max="15072" width="6.5703125" style="501" customWidth="1"/>
    <col min="15073" max="15073" width="20.5703125" style="501" customWidth="1"/>
    <col min="15074" max="15083" width="9.140625" style="501" hidden="1" customWidth="1"/>
    <col min="15084" max="15084" width="21.85546875" style="501" customWidth="1"/>
    <col min="15085" max="15085" width="21.7109375" style="501" customWidth="1"/>
    <col min="15086" max="15086" width="22.42578125" style="501" customWidth="1"/>
    <col min="15087" max="15088" width="20.85546875" style="501" customWidth="1"/>
    <col min="15089" max="15089" width="19.28515625" style="501" customWidth="1"/>
    <col min="15090" max="15090" width="21" style="501" customWidth="1"/>
    <col min="15091" max="15326" width="9.140625" style="501"/>
    <col min="15327" max="15327" width="47.7109375" style="501" customWidth="1"/>
    <col min="15328" max="15328" width="6.5703125" style="501" customWidth="1"/>
    <col min="15329" max="15329" width="20.5703125" style="501" customWidth="1"/>
    <col min="15330" max="15339" width="9.140625" style="501" hidden="1" customWidth="1"/>
    <col min="15340" max="15340" width="21.85546875" style="501" customWidth="1"/>
    <col min="15341" max="15341" width="21.7109375" style="501" customWidth="1"/>
    <col min="15342" max="15342" width="22.42578125" style="501" customWidth="1"/>
    <col min="15343" max="15344" width="20.85546875" style="501" customWidth="1"/>
    <col min="15345" max="15345" width="19.28515625" style="501" customWidth="1"/>
    <col min="15346" max="15346" width="21" style="501" customWidth="1"/>
    <col min="15347" max="15582" width="9.140625" style="501"/>
    <col min="15583" max="15583" width="47.7109375" style="501" customWidth="1"/>
    <col min="15584" max="15584" width="6.5703125" style="501" customWidth="1"/>
    <col min="15585" max="15585" width="20.5703125" style="501" customWidth="1"/>
    <col min="15586" max="15595" width="9.140625" style="501" hidden="1" customWidth="1"/>
    <col min="15596" max="15596" width="21.85546875" style="501" customWidth="1"/>
    <col min="15597" max="15597" width="21.7109375" style="501" customWidth="1"/>
    <col min="15598" max="15598" width="22.42578125" style="501" customWidth="1"/>
    <col min="15599" max="15600" width="20.85546875" style="501" customWidth="1"/>
    <col min="15601" max="15601" width="19.28515625" style="501" customWidth="1"/>
    <col min="15602" max="15602" width="21" style="501" customWidth="1"/>
    <col min="15603" max="15838" width="9.140625" style="501"/>
    <col min="15839" max="15839" width="47.7109375" style="501" customWidth="1"/>
    <col min="15840" max="15840" width="6.5703125" style="501" customWidth="1"/>
    <col min="15841" max="15841" width="20.5703125" style="501" customWidth="1"/>
    <col min="15842" max="15851" width="9.140625" style="501" hidden="1" customWidth="1"/>
    <col min="15852" max="15852" width="21.85546875" style="501" customWidth="1"/>
    <col min="15853" max="15853" width="21.7109375" style="501" customWidth="1"/>
    <col min="15854" max="15854" width="22.42578125" style="501" customWidth="1"/>
    <col min="15855" max="15856" width="20.85546875" style="501" customWidth="1"/>
    <col min="15857" max="15857" width="19.28515625" style="501" customWidth="1"/>
    <col min="15858" max="15858" width="21" style="501" customWidth="1"/>
    <col min="15859" max="16094" width="9.140625" style="501"/>
    <col min="16095" max="16095" width="47.7109375" style="501" customWidth="1"/>
    <col min="16096" max="16096" width="6.5703125" style="501" customWidth="1"/>
    <col min="16097" max="16097" width="20.5703125" style="501" customWidth="1"/>
    <col min="16098" max="16107" width="9.140625" style="501" hidden="1" customWidth="1"/>
    <col min="16108" max="16108" width="21.85546875" style="501" customWidth="1"/>
    <col min="16109" max="16109" width="21.7109375" style="501" customWidth="1"/>
    <col min="16110" max="16110" width="22.42578125" style="501" customWidth="1"/>
    <col min="16111" max="16112" width="20.85546875" style="501" customWidth="1"/>
    <col min="16113" max="16113" width="19.28515625" style="501" customWidth="1"/>
    <col min="16114" max="16114" width="21" style="501" customWidth="1"/>
    <col min="16115" max="16384" width="9.140625" style="501"/>
  </cols>
  <sheetData>
    <row r="1" spans="1:17" ht="23.25" customHeight="1" x14ac:dyDescent="0.25">
      <c r="B1" s="1368" t="s">
        <v>399</v>
      </c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N1" s="362"/>
      <c r="O1" s="362"/>
      <c r="P1" s="362"/>
      <c r="Q1" s="362"/>
    </row>
    <row r="2" spans="1:17" ht="15.75" thickBot="1" x14ac:dyDescent="0.3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561" t="s">
        <v>27</v>
      </c>
      <c r="N2" s="288" t="s">
        <v>234</v>
      </c>
      <c r="O2" s="287"/>
      <c r="P2" s="287"/>
      <c r="Q2" s="287"/>
    </row>
    <row r="3" spans="1:17" ht="12.75" x14ac:dyDescent="0.2">
      <c r="B3" s="175"/>
      <c r="C3" s="175"/>
      <c r="D3" s="175"/>
      <c r="E3" s="175"/>
      <c r="F3" s="175"/>
      <c r="G3" s="334" t="s">
        <v>752</v>
      </c>
      <c r="H3" s="175"/>
      <c r="I3" s="175"/>
      <c r="J3" s="175"/>
      <c r="K3" s="503" t="s">
        <v>9</v>
      </c>
      <c r="L3" s="297"/>
      <c r="N3" s="1027" t="s">
        <v>235</v>
      </c>
      <c r="O3" s="1027"/>
      <c r="P3" s="1027"/>
      <c r="Q3" s="1027"/>
    </row>
    <row r="4" spans="1:17" ht="17.25" customHeight="1" x14ac:dyDescent="0.2">
      <c r="B4" s="175"/>
      <c r="C4" s="175"/>
      <c r="D4" s="175"/>
      <c r="E4" s="175"/>
      <c r="F4" s="175"/>
      <c r="G4" s="175"/>
      <c r="H4" s="175"/>
      <c r="I4" s="175"/>
      <c r="J4" s="178"/>
      <c r="K4" s="506" t="s">
        <v>26</v>
      </c>
      <c r="L4" s="335"/>
      <c r="N4" s="1027"/>
      <c r="O4" s="1027"/>
      <c r="P4" s="1027"/>
      <c r="Q4" s="1027"/>
    </row>
    <row r="5" spans="1:17" ht="12.75" x14ac:dyDescent="0.2">
      <c r="B5" s="175"/>
      <c r="C5" s="175"/>
      <c r="D5" s="175"/>
      <c r="E5" s="175"/>
      <c r="F5" s="175"/>
      <c r="G5" s="175"/>
      <c r="H5" s="175"/>
      <c r="I5" s="175"/>
      <c r="J5" s="178"/>
      <c r="K5" s="503" t="s">
        <v>10</v>
      </c>
      <c r="L5" s="335"/>
      <c r="N5" s="1027"/>
      <c r="O5" s="1027"/>
      <c r="P5" s="1027"/>
      <c r="Q5" s="1027"/>
    </row>
    <row r="6" spans="1:17" ht="12.75" x14ac:dyDescent="0.2">
      <c r="B6" s="175" t="s">
        <v>23</v>
      </c>
      <c r="C6" s="1045" t="s">
        <v>695</v>
      </c>
      <c r="D6" s="1045"/>
      <c r="E6" s="1045"/>
      <c r="F6" s="1045"/>
      <c r="G6" s="1045"/>
      <c r="H6" s="1045"/>
      <c r="I6" s="1045"/>
      <c r="J6" s="1045"/>
      <c r="K6" s="503" t="s">
        <v>16</v>
      </c>
      <c r="L6" s="336">
        <v>183701001</v>
      </c>
      <c r="N6" s="1027"/>
      <c r="O6" s="1027"/>
      <c r="P6" s="1027"/>
      <c r="Q6" s="1027"/>
    </row>
    <row r="7" spans="1:17" ht="12.75" customHeight="1" x14ac:dyDescent="0.2">
      <c r="B7" s="1261" t="s">
        <v>24</v>
      </c>
      <c r="C7" s="1222"/>
      <c r="D7" s="1222"/>
      <c r="E7" s="1222"/>
      <c r="F7" s="1222"/>
      <c r="G7" s="1222"/>
      <c r="H7" s="1222"/>
      <c r="I7" s="1222"/>
      <c r="J7" s="1222"/>
      <c r="K7" s="1262" t="s">
        <v>153</v>
      </c>
      <c r="L7" s="337"/>
      <c r="N7" s="1027"/>
      <c r="O7" s="1027"/>
      <c r="P7" s="1027"/>
      <c r="Q7" s="1027"/>
    </row>
    <row r="8" spans="1:17" ht="12.75" x14ac:dyDescent="0.2">
      <c r="B8" s="1261"/>
      <c r="C8" s="332"/>
      <c r="D8" s="332"/>
      <c r="E8" s="332"/>
      <c r="F8" s="332"/>
      <c r="G8" s="332"/>
      <c r="H8" s="332"/>
      <c r="I8" s="332"/>
      <c r="J8" s="332"/>
      <c r="K8" s="1262"/>
      <c r="L8" s="562"/>
      <c r="N8" s="1027"/>
      <c r="O8" s="1027"/>
      <c r="P8" s="1027"/>
      <c r="Q8" s="1027"/>
    </row>
    <row r="9" spans="1:17" x14ac:dyDescent="0.25">
      <c r="B9" s="175" t="s">
        <v>25</v>
      </c>
      <c r="C9" s="1384" t="s">
        <v>744</v>
      </c>
      <c r="D9" s="1384"/>
      <c r="E9" s="1384"/>
      <c r="F9" s="333"/>
      <c r="G9" s="333"/>
      <c r="H9" s="333"/>
      <c r="I9" s="333"/>
      <c r="J9" s="333"/>
      <c r="K9" s="503" t="s">
        <v>11</v>
      </c>
      <c r="L9" s="337"/>
      <c r="N9" s="287"/>
      <c r="O9" s="287"/>
      <c r="P9" s="287"/>
      <c r="Q9" s="287"/>
    </row>
    <row r="10" spans="1:17" ht="13.5" thickBot="1" x14ac:dyDescent="0.25">
      <c r="B10" s="175" t="s">
        <v>12</v>
      </c>
      <c r="C10" s="175"/>
      <c r="D10" s="175"/>
      <c r="E10" s="175"/>
      <c r="F10" s="175"/>
      <c r="G10" s="175"/>
      <c r="H10" s="175"/>
      <c r="I10" s="175"/>
      <c r="J10" s="175"/>
      <c r="K10" s="503"/>
      <c r="L10" s="563"/>
      <c r="N10" s="1029" t="s">
        <v>236</v>
      </c>
      <c r="O10" s="1029"/>
      <c r="P10" s="1029"/>
      <c r="Q10" s="1029"/>
    </row>
    <row r="11" spans="1:17" ht="20.25" customHeight="1" x14ac:dyDescent="0.2">
      <c r="B11" s="1432" t="s">
        <v>400</v>
      </c>
      <c r="C11" s="1432"/>
      <c r="D11" s="1432"/>
      <c r="E11" s="1432"/>
      <c r="F11" s="1432"/>
      <c r="G11" s="1432"/>
      <c r="H11" s="1432"/>
      <c r="I11" s="1432"/>
      <c r="J11" s="1432"/>
      <c r="K11" s="1432"/>
      <c r="L11" s="1432"/>
      <c r="N11" s="1029"/>
      <c r="O11" s="1029"/>
      <c r="P11" s="1029"/>
      <c r="Q11" s="1029"/>
    </row>
    <row r="12" spans="1:17" ht="7.5" customHeight="1" x14ac:dyDescent="0.2"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N12" s="1029"/>
      <c r="O12" s="1029"/>
      <c r="P12" s="1029"/>
      <c r="Q12" s="1029"/>
    </row>
    <row r="13" spans="1:17" ht="15.75" customHeight="1" x14ac:dyDescent="0.2">
      <c r="A13" s="516"/>
      <c r="B13" s="1433" t="s">
        <v>45</v>
      </c>
      <c r="C13" s="1393"/>
      <c r="D13" s="1382" t="s">
        <v>2</v>
      </c>
      <c r="E13" s="1403" t="s">
        <v>401</v>
      </c>
      <c r="F13" s="1404"/>
      <c r="G13" s="1404"/>
      <c r="H13" s="1404"/>
      <c r="I13" s="1404"/>
      <c r="J13" s="1404"/>
      <c r="K13" s="1404"/>
      <c r="L13" s="1404"/>
      <c r="N13" s="1029"/>
      <c r="O13" s="1029"/>
      <c r="P13" s="1029"/>
      <c r="Q13" s="1029"/>
    </row>
    <row r="14" spans="1:17" ht="15" customHeight="1" x14ac:dyDescent="0.2">
      <c r="A14" s="516"/>
      <c r="B14" s="1434"/>
      <c r="C14" s="1394"/>
      <c r="D14" s="1382"/>
      <c r="E14" s="1180" t="s">
        <v>1</v>
      </c>
      <c r="F14" s="1180"/>
      <c r="G14" s="1180" t="s">
        <v>402</v>
      </c>
      <c r="H14" s="1180"/>
      <c r="I14" s="1180"/>
      <c r="J14" s="1180"/>
      <c r="K14" s="1180"/>
      <c r="L14" s="1181"/>
      <c r="N14" s="1029"/>
      <c r="O14" s="1029"/>
      <c r="P14" s="1029"/>
      <c r="Q14" s="1029"/>
    </row>
    <row r="15" spans="1:17" ht="15.75" customHeight="1" x14ac:dyDescent="0.2">
      <c r="A15" s="516"/>
      <c r="B15" s="1434"/>
      <c r="C15" s="1394"/>
      <c r="D15" s="1382"/>
      <c r="E15" s="1180"/>
      <c r="F15" s="1180"/>
      <c r="G15" s="1180" t="s">
        <v>403</v>
      </c>
      <c r="H15" s="1180"/>
      <c r="I15" s="1180" t="s">
        <v>404</v>
      </c>
      <c r="J15" s="1180"/>
      <c r="K15" s="1180" t="s">
        <v>405</v>
      </c>
      <c r="L15" s="1181"/>
      <c r="N15" s="1029"/>
      <c r="O15" s="1029"/>
      <c r="P15" s="1029"/>
      <c r="Q15" s="1029"/>
    </row>
    <row r="16" spans="1:17" ht="15.75" customHeight="1" x14ac:dyDescent="0.25">
      <c r="A16" s="516"/>
      <c r="B16" s="1435"/>
      <c r="C16" s="1395"/>
      <c r="D16" s="1382"/>
      <c r="E16" s="489" t="s">
        <v>406</v>
      </c>
      <c r="F16" s="489" t="s">
        <v>407</v>
      </c>
      <c r="G16" s="489" t="s">
        <v>406</v>
      </c>
      <c r="H16" s="489" t="s">
        <v>407</v>
      </c>
      <c r="I16" s="489" t="s">
        <v>406</v>
      </c>
      <c r="J16" s="489" t="s">
        <v>407</v>
      </c>
      <c r="K16" s="489" t="s">
        <v>406</v>
      </c>
      <c r="L16" s="490" t="s">
        <v>407</v>
      </c>
      <c r="N16" s="287"/>
      <c r="O16" s="287"/>
      <c r="P16" s="287"/>
      <c r="Q16" s="287"/>
    </row>
    <row r="17" spans="1:17" s="522" customFormat="1" ht="12" thickBot="1" x14ac:dyDescent="0.25">
      <c r="A17" s="518"/>
      <c r="B17" s="1430">
        <v>1</v>
      </c>
      <c r="C17" s="1431"/>
      <c r="D17" s="564">
        <v>2</v>
      </c>
      <c r="E17" s="564">
        <v>3</v>
      </c>
      <c r="F17" s="564">
        <v>4</v>
      </c>
      <c r="G17" s="564">
        <v>5</v>
      </c>
      <c r="H17" s="564">
        <v>6</v>
      </c>
      <c r="I17" s="564">
        <v>7</v>
      </c>
      <c r="J17" s="564">
        <v>8</v>
      </c>
      <c r="K17" s="564">
        <v>9</v>
      </c>
      <c r="L17" s="565">
        <v>10</v>
      </c>
      <c r="N17" s="1024" t="s">
        <v>237</v>
      </c>
      <c r="O17" s="1024"/>
      <c r="P17" s="1024"/>
      <c r="Q17" s="1024"/>
    </row>
    <row r="18" spans="1:17" ht="12.75" x14ac:dyDescent="0.2">
      <c r="A18" s="516"/>
      <c r="B18" s="1428" t="s">
        <v>408</v>
      </c>
      <c r="C18" s="1428"/>
      <c r="D18" s="721">
        <v>1000</v>
      </c>
      <c r="E18" s="744">
        <f>G18+I18+K18</f>
        <v>2</v>
      </c>
      <c r="F18" s="744">
        <f>H18+J18+L18</f>
        <v>2</v>
      </c>
      <c r="G18" s="745">
        <f>G19+G28+G29+G30+G31+G32+G33+G34+G35</f>
        <v>2</v>
      </c>
      <c r="H18" s="745">
        <f t="shared" ref="H18:L18" si="0">H19+H28+H29+H30+H31+H32+H33+H34+H35</f>
        <v>2</v>
      </c>
      <c r="I18" s="745">
        <f t="shared" si="0"/>
        <v>0</v>
      </c>
      <c r="J18" s="745">
        <f t="shared" si="0"/>
        <v>0</v>
      </c>
      <c r="K18" s="745">
        <f t="shared" si="0"/>
        <v>0</v>
      </c>
      <c r="L18" s="745">
        <f t="shared" si="0"/>
        <v>0</v>
      </c>
      <c r="N18" s="1024"/>
      <c r="O18" s="1024"/>
      <c r="P18" s="1024"/>
      <c r="Q18" s="1024"/>
    </row>
    <row r="19" spans="1:17" ht="30" customHeight="1" x14ac:dyDescent="0.2">
      <c r="A19" s="516"/>
      <c r="B19" s="1429" t="s">
        <v>409</v>
      </c>
      <c r="C19" s="1429"/>
      <c r="D19" s="722">
        <v>1100</v>
      </c>
      <c r="E19" s="744">
        <f t="shared" ref="E19:E61" si="1">G19+I19+K19</f>
        <v>0</v>
      </c>
      <c r="F19" s="744">
        <f t="shared" ref="F19:F61" si="2">H19+J19+L19</f>
        <v>0</v>
      </c>
      <c r="G19" s="746">
        <f>G20+G21+G22+G23+G24+G25+G26+G27</f>
        <v>0</v>
      </c>
      <c r="H19" s="746">
        <f t="shared" ref="H19:L19" si="3">H20+H21+H22+H23+H24+H25+H26+H27</f>
        <v>0</v>
      </c>
      <c r="I19" s="746">
        <f t="shared" si="3"/>
        <v>0</v>
      </c>
      <c r="J19" s="746">
        <f t="shared" si="3"/>
        <v>0</v>
      </c>
      <c r="K19" s="746">
        <f t="shared" si="3"/>
        <v>0</v>
      </c>
      <c r="L19" s="746">
        <f t="shared" si="3"/>
        <v>0</v>
      </c>
      <c r="N19" s="1024"/>
      <c r="O19" s="1024"/>
      <c r="P19" s="1024"/>
      <c r="Q19" s="1024"/>
    </row>
    <row r="20" spans="1:17" ht="42" customHeight="1" x14ac:dyDescent="0.2">
      <c r="A20" s="516"/>
      <c r="B20" s="1423" t="s">
        <v>410</v>
      </c>
      <c r="C20" s="1423"/>
      <c r="D20" s="722">
        <v>1101</v>
      </c>
      <c r="E20" s="744">
        <f t="shared" si="1"/>
        <v>0</v>
      </c>
      <c r="F20" s="744">
        <f t="shared" si="2"/>
        <v>0</v>
      </c>
      <c r="G20" s="985">
        <v>0</v>
      </c>
      <c r="H20" s="985">
        <v>0</v>
      </c>
      <c r="I20" s="985">
        <v>0</v>
      </c>
      <c r="J20" s="985">
        <v>0</v>
      </c>
      <c r="K20" s="985">
        <v>0</v>
      </c>
      <c r="L20" s="986">
        <v>0</v>
      </c>
      <c r="N20" s="1024"/>
      <c r="O20" s="1024"/>
      <c r="P20" s="1024"/>
      <c r="Q20" s="1024"/>
    </row>
    <row r="21" spans="1:17" ht="28.5" customHeight="1" x14ac:dyDescent="0.2">
      <c r="A21" s="516"/>
      <c r="B21" s="1423" t="s">
        <v>411</v>
      </c>
      <c r="C21" s="1423"/>
      <c r="D21" s="722">
        <v>1102</v>
      </c>
      <c r="E21" s="744">
        <f t="shared" si="1"/>
        <v>0</v>
      </c>
      <c r="F21" s="744">
        <f t="shared" si="2"/>
        <v>0</v>
      </c>
      <c r="G21" s="985">
        <v>0</v>
      </c>
      <c r="H21" s="985">
        <v>0</v>
      </c>
      <c r="I21" s="985">
        <v>0</v>
      </c>
      <c r="J21" s="985">
        <v>0</v>
      </c>
      <c r="K21" s="985">
        <v>0</v>
      </c>
      <c r="L21" s="986">
        <v>0</v>
      </c>
      <c r="N21" s="1024"/>
      <c r="O21" s="1024"/>
      <c r="P21" s="1024"/>
      <c r="Q21" s="1024"/>
    </row>
    <row r="22" spans="1:17" ht="39" customHeight="1" x14ac:dyDescent="0.2">
      <c r="A22" s="516"/>
      <c r="B22" s="1423" t="s">
        <v>412</v>
      </c>
      <c r="C22" s="1423"/>
      <c r="D22" s="722">
        <v>1103</v>
      </c>
      <c r="E22" s="744">
        <f t="shared" si="1"/>
        <v>0</v>
      </c>
      <c r="F22" s="744">
        <f t="shared" si="2"/>
        <v>0</v>
      </c>
      <c r="G22" s="985">
        <v>0</v>
      </c>
      <c r="H22" s="985">
        <v>0</v>
      </c>
      <c r="I22" s="985">
        <v>0</v>
      </c>
      <c r="J22" s="985">
        <v>0</v>
      </c>
      <c r="K22" s="985">
        <v>0</v>
      </c>
      <c r="L22" s="986">
        <v>0</v>
      </c>
      <c r="N22" s="1024"/>
      <c r="O22" s="1024"/>
      <c r="P22" s="1024"/>
      <c r="Q22" s="1024"/>
    </row>
    <row r="23" spans="1:17" ht="39" customHeight="1" x14ac:dyDescent="0.2">
      <c r="A23" s="516"/>
      <c r="B23" s="1423" t="s">
        <v>413</v>
      </c>
      <c r="C23" s="1423"/>
      <c r="D23" s="722">
        <v>1104</v>
      </c>
      <c r="E23" s="744">
        <f t="shared" si="1"/>
        <v>0</v>
      </c>
      <c r="F23" s="744">
        <f t="shared" si="2"/>
        <v>0</v>
      </c>
      <c r="G23" s="985">
        <v>0</v>
      </c>
      <c r="H23" s="985">
        <v>0</v>
      </c>
      <c r="I23" s="985">
        <v>0</v>
      </c>
      <c r="J23" s="985">
        <v>0</v>
      </c>
      <c r="K23" s="985">
        <v>0</v>
      </c>
      <c r="L23" s="986">
        <v>0</v>
      </c>
      <c r="N23" s="1024"/>
      <c r="O23" s="1024"/>
      <c r="P23" s="1024"/>
      <c r="Q23" s="1024"/>
    </row>
    <row r="24" spans="1:17" ht="38.25" customHeight="1" x14ac:dyDescent="0.25">
      <c r="A24" s="516"/>
      <c r="B24" s="1423" t="s">
        <v>414</v>
      </c>
      <c r="C24" s="1423"/>
      <c r="D24" s="722">
        <v>1105</v>
      </c>
      <c r="E24" s="744">
        <f t="shared" si="1"/>
        <v>0</v>
      </c>
      <c r="F24" s="744">
        <f t="shared" si="2"/>
        <v>0</v>
      </c>
      <c r="G24" s="985">
        <v>0</v>
      </c>
      <c r="H24" s="985">
        <v>0</v>
      </c>
      <c r="I24" s="985">
        <v>0</v>
      </c>
      <c r="J24" s="985">
        <v>0</v>
      </c>
      <c r="K24" s="985">
        <v>0</v>
      </c>
      <c r="L24" s="986">
        <v>0</v>
      </c>
    </row>
    <row r="25" spans="1:17" ht="39.75" customHeight="1" x14ac:dyDescent="0.2">
      <c r="A25" s="516"/>
      <c r="B25" s="1423" t="s">
        <v>415</v>
      </c>
      <c r="C25" s="1423"/>
      <c r="D25" s="722">
        <v>1106</v>
      </c>
      <c r="E25" s="744">
        <f t="shared" si="1"/>
        <v>0</v>
      </c>
      <c r="F25" s="744">
        <f t="shared" si="2"/>
        <v>0</v>
      </c>
      <c r="G25" s="985">
        <v>0</v>
      </c>
      <c r="H25" s="985">
        <v>0</v>
      </c>
      <c r="I25" s="985">
        <v>0</v>
      </c>
      <c r="J25" s="985">
        <v>0</v>
      </c>
      <c r="K25" s="985">
        <v>0</v>
      </c>
      <c r="L25" s="986">
        <v>0</v>
      </c>
      <c r="N25" s="1021" t="s">
        <v>238</v>
      </c>
      <c r="O25" s="1021"/>
      <c r="P25" s="1021"/>
      <c r="Q25" s="1021"/>
    </row>
    <row r="26" spans="1:17" ht="27.75" customHeight="1" x14ac:dyDescent="0.2">
      <c r="A26" s="516"/>
      <c r="B26" s="1423" t="s">
        <v>416</v>
      </c>
      <c r="C26" s="1423"/>
      <c r="D26" s="722">
        <v>1107</v>
      </c>
      <c r="E26" s="744">
        <f t="shared" si="1"/>
        <v>0</v>
      </c>
      <c r="F26" s="744">
        <f t="shared" si="2"/>
        <v>0</v>
      </c>
      <c r="G26" s="985">
        <v>0</v>
      </c>
      <c r="H26" s="985">
        <v>0</v>
      </c>
      <c r="I26" s="985">
        <v>0</v>
      </c>
      <c r="J26" s="985">
        <v>0</v>
      </c>
      <c r="K26" s="985">
        <v>0</v>
      </c>
      <c r="L26" s="986">
        <v>0</v>
      </c>
      <c r="N26" s="1021"/>
      <c r="O26" s="1021"/>
      <c r="P26" s="1021"/>
      <c r="Q26" s="1021"/>
    </row>
    <row r="27" spans="1:17" ht="15.75" customHeight="1" x14ac:dyDescent="0.2">
      <c r="A27" s="516"/>
      <c r="B27" s="1423" t="s">
        <v>417</v>
      </c>
      <c r="C27" s="1423"/>
      <c r="D27" s="722">
        <v>1108</v>
      </c>
      <c r="E27" s="744">
        <f t="shared" si="1"/>
        <v>0</v>
      </c>
      <c r="F27" s="744">
        <f t="shared" si="2"/>
        <v>0</v>
      </c>
      <c r="G27" s="985">
        <v>0</v>
      </c>
      <c r="H27" s="985">
        <v>0</v>
      </c>
      <c r="I27" s="985">
        <v>0</v>
      </c>
      <c r="J27" s="985">
        <v>0</v>
      </c>
      <c r="K27" s="985">
        <v>0</v>
      </c>
      <c r="L27" s="986">
        <v>0</v>
      </c>
      <c r="N27" s="1021"/>
      <c r="O27" s="1021"/>
      <c r="P27" s="1021"/>
      <c r="Q27" s="1021"/>
    </row>
    <row r="28" spans="1:17" ht="12.75" x14ac:dyDescent="0.2">
      <c r="A28" s="516"/>
      <c r="B28" s="1421" t="s">
        <v>418</v>
      </c>
      <c r="C28" s="1421"/>
      <c r="D28" s="722">
        <v>1200</v>
      </c>
      <c r="E28" s="744">
        <f t="shared" si="1"/>
        <v>0</v>
      </c>
      <c r="F28" s="744">
        <f t="shared" si="2"/>
        <v>0</v>
      </c>
      <c r="G28" s="985">
        <v>0</v>
      </c>
      <c r="H28" s="985">
        <v>0</v>
      </c>
      <c r="I28" s="985">
        <v>0</v>
      </c>
      <c r="J28" s="985">
        <v>0</v>
      </c>
      <c r="K28" s="985">
        <v>0</v>
      </c>
      <c r="L28" s="986">
        <v>0</v>
      </c>
      <c r="N28" s="1021"/>
      <c r="O28" s="1021"/>
      <c r="P28" s="1021"/>
      <c r="Q28" s="1021"/>
    </row>
    <row r="29" spans="1:17" ht="12.75" x14ac:dyDescent="0.2">
      <c r="A29" s="516"/>
      <c r="B29" s="1421" t="s">
        <v>419</v>
      </c>
      <c r="C29" s="1421"/>
      <c r="D29" s="722">
        <v>1300</v>
      </c>
      <c r="E29" s="744">
        <f t="shared" si="1"/>
        <v>0</v>
      </c>
      <c r="F29" s="744">
        <f t="shared" si="2"/>
        <v>0</v>
      </c>
      <c r="G29" s="985">
        <v>0</v>
      </c>
      <c r="H29" s="985">
        <v>0</v>
      </c>
      <c r="I29" s="985">
        <v>0</v>
      </c>
      <c r="J29" s="985">
        <v>0</v>
      </c>
      <c r="K29" s="985">
        <v>0</v>
      </c>
      <c r="L29" s="986">
        <v>0</v>
      </c>
      <c r="N29" s="1021"/>
      <c r="O29" s="1021"/>
      <c r="P29" s="1021"/>
      <c r="Q29" s="1021"/>
    </row>
    <row r="30" spans="1:17" ht="48.75" customHeight="1" x14ac:dyDescent="0.2">
      <c r="A30" s="516"/>
      <c r="B30" s="1421" t="s">
        <v>420</v>
      </c>
      <c r="C30" s="1421"/>
      <c r="D30" s="722">
        <v>1400</v>
      </c>
      <c r="E30" s="744">
        <f t="shared" si="1"/>
        <v>0</v>
      </c>
      <c r="F30" s="744">
        <f t="shared" si="2"/>
        <v>0</v>
      </c>
      <c r="G30" s="985">
        <v>0</v>
      </c>
      <c r="H30" s="985">
        <v>0</v>
      </c>
      <c r="I30" s="985">
        <v>0</v>
      </c>
      <c r="J30" s="985">
        <v>0</v>
      </c>
      <c r="K30" s="985">
        <v>0</v>
      </c>
      <c r="L30" s="986">
        <v>0</v>
      </c>
      <c r="N30" s="1021"/>
      <c r="O30" s="1021"/>
      <c r="P30" s="1021"/>
      <c r="Q30" s="1021"/>
    </row>
    <row r="31" spans="1:17" x14ac:dyDescent="0.25">
      <c r="A31" s="516"/>
      <c r="B31" s="1421" t="s">
        <v>421</v>
      </c>
      <c r="C31" s="1421"/>
      <c r="D31" s="722">
        <v>1500</v>
      </c>
      <c r="E31" s="744">
        <f t="shared" si="1"/>
        <v>1</v>
      </c>
      <c r="F31" s="744">
        <f t="shared" si="2"/>
        <v>1</v>
      </c>
      <c r="G31" s="985">
        <v>1</v>
      </c>
      <c r="H31" s="985">
        <v>1</v>
      </c>
      <c r="I31" s="985">
        <v>0</v>
      </c>
      <c r="J31" s="985">
        <v>0</v>
      </c>
      <c r="K31" s="985">
        <v>0</v>
      </c>
      <c r="L31" s="986">
        <v>0</v>
      </c>
    </row>
    <row r="32" spans="1:17" x14ac:dyDescent="0.25">
      <c r="A32" s="516"/>
      <c r="B32" s="1421" t="s">
        <v>422</v>
      </c>
      <c r="C32" s="1421"/>
      <c r="D32" s="722">
        <v>1600</v>
      </c>
      <c r="E32" s="744">
        <f t="shared" si="1"/>
        <v>1</v>
      </c>
      <c r="F32" s="744">
        <f t="shared" si="2"/>
        <v>1</v>
      </c>
      <c r="G32" s="985">
        <v>1</v>
      </c>
      <c r="H32" s="985">
        <v>1</v>
      </c>
      <c r="I32" s="985">
        <v>0</v>
      </c>
      <c r="J32" s="985">
        <v>0</v>
      </c>
      <c r="K32" s="985">
        <v>0</v>
      </c>
      <c r="L32" s="986">
        <v>0</v>
      </c>
    </row>
    <row r="33" spans="1:17" x14ac:dyDescent="0.25">
      <c r="A33" s="516"/>
      <c r="B33" s="1421" t="s">
        <v>423</v>
      </c>
      <c r="C33" s="1421"/>
      <c r="D33" s="722">
        <v>1700</v>
      </c>
      <c r="E33" s="744">
        <f t="shared" si="1"/>
        <v>0</v>
      </c>
      <c r="F33" s="744">
        <f t="shared" si="2"/>
        <v>0</v>
      </c>
      <c r="G33" s="985">
        <v>0</v>
      </c>
      <c r="H33" s="985">
        <v>0</v>
      </c>
      <c r="I33" s="985">
        <v>0</v>
      </c>
      <c r="J33" s="985">
        <v>0</v>
      </c>
      <c r="K33" s="985">
        <v>0</v>
      </c>
      <c r="L33" s="986">
        <v>0</v>
      </c>
    </row>
    <row r="34" spans="1:17" ht="27" customHeight="1" x14ac:dyDescent="0.2">
      <c r="A34" s="516"/>
      <c r="B34" s="1421" t="s">
        <v>424</v>
      </c>
      <c r="C34" s="1421"/>
      <c r="D34" s="722">
        <v>1800</v>
      </c>
      <c r="E34" s="744">
        <f t="shared" si="1"/>
        <v>0</v>
      </c>
      <c r="F34" s="744">
        <f t="shared" si="2"/>
        <v>0</v>
      </c>
      <c r="G34" s="985">
        <v>0</v>
      </c>
      <c r="H34" s="985">
        <v>0</v>
      </c>
      <c r="I34" s="985">
        <v>0</v>
      </c>
      <c r="J34" s="985">
        <v>0</v>
      </c>
      <c r="K34" s="985">
        <v>0</v>
      </c>
      <c r="L34" s="986">
        <v>0</v>
      </c>
      <c r="N34" s="14"/>
      <c r="O34" s="14"/>
      <c r="P34" s="14"/>
      <c r="Q34" s="14"/>
    </row>
    <row r="35" spans="1:17" x14ac:dyDescent="0.25">
      <c r="A35" s="516"/>
      <c r="B35" s="1425" t="s">
        <v>425</v>
      </c>
      <c r="C35" s="1426"/>
      <c r="D35" s="722">
        <v>1900</v>
      </c>
      <c r="E35" s="744">
        <f t="shared" si="1"/>
        <v>0</v>
      </c>
      <c r="F35" s="744">
        <f t="shared" si="2"/>
        <v>0</v>
      </c>
      <c r="G35" s="985">
        <v>0</v>
      </c>
      <c r="H35" s="985">
        <v>0</v>
      </c>
      <c r="I35" s="985">
        <v>0</v>
      </c>
      <c r="J35" s="985">
        <v>0</v>
      </c>
      <c r="K35" s="985">
        <v>0</v>
      </c>
      <c r="L35" s="986">
        <v>0</v>
      </c>
    </row>
    <row r="36" spans="1:17" ht="2.25" customHeight="1" x14ac:dyDescent="0.25">
      <c r="A36" s="516"/>
      <c r="B36" s="567"/>
      <c r="C36" s="567"/>
      <c r="D36" s="568"/>
      <c r="E36" s="744"/>
      <c r="F36" s="744">
        <f t="shared" si="2"/>
        <v>0</v>
      </c>
      <c r="G36" s="747">
        <v>0</v>
      </c>
      <c r="H36" s="747">
        <v>0</v>
      </c>
      <c r="I36" s="747">
        <v>0</v>
      </c>
      <c r="J36" s="747">
        <v>0</v>
      </c>
      <c r="K36" s="747">
        <v>0</v>
      </c>
      <c r="L36" s="747">
        <v>0</v>
      </c>
    </row>
    <row r="37" spans="1:17" x14ac:dyDescent="0.25">
      <c r="A37" s="516"/>
      <c r="B37" s="1427" t="s">
        <v>426</v>
      </c>
      <c r="C37" s="1427"/>
      <c r="D37" s="723">
        <v>2000</v>
      </c>
      <c r="E37" s="744">
        <f t="shared" si="1"/>
        <v>0</v>
      </c>
      <c r="F37" s="744">
        <f t="shared" si="2"/>
        <v>0</v>
      </c>
      <c r="G37" s="812">
        <f t="shared" ref="G37:L37" si="4">(G38+G44)*1</f>
        <v>0</v>
      </c>
      <c r="H37" s="812">
        <f t="shared" si="4"/>
        <v>0</v>
      </c>
      <c r="I37" s="812">
        <f t="shared" si="4"/>
        <v>0</v>
      </c>
      <c r="J37" s="812">
        <f t="shared" si="4"/>
        <v>0</v>
      </c>
      <c r="K37" s="812">
        <f t="shared" si="4"/>
        <v>0</v>
      </c>
      <c r="L37" s="812">
        <f t="shared" si="4"/>
        <v>0</v>
      </c>
    </row>
    <row r="38" spans="1:17" ht="15" customHeight="1" x14ac:dyDescent="0.25">
      <c r="A38" s="516"/>
      <c r="B38" s="1421" t="s">
        <v>427</v>
      </c>
      <c r="C38" s="1421"/>
      <c r="D38" s="724">
        <v>2100</v>
      </c>
      <c r="E38" s="744">
        <f t="shared" si="1"/>
        <v>0</v>
      </c>
      <c r="F38" s="744">
        <f t="shared" si="2"/>
        <v>0</v>
      </c>
      <c r="G38" s="746">
        <f t="shared" ref="G38:L38" si="5">(G39+G40+G41+G42+G43)*1</f>
        <v>0</v>
      </c>
      <c r="H38" s="746">
        <f t="shared" si="5"/>
        <v>0</v>
      </c>
      <c r="I38" s="746">
        <f t="shared" si="5"/>
        <v>0</v>
      </c>
      <c r="J38" s="746">
        <f t="shared" si="5"/>
        <v>0</v>
      </c>
      <c r="K38" s="746">
        <f t="shared" si="5"/>
        <v>0</v>
      </c>
      <c r="L38" s="746">
        <f t="shared" si="5"/>
        <v>0</v>
      </c>
    </row>
    <row r="39" spans="1:17" ht="27" customHeight="1" x14ac:dyDescent="0.25">
      <c r="A39" s="516"/>
      <c r="B39" s="1423" t="s">
        <v>428</v>
      </c>
      <c r="C39" s="1423"/>
      <c r="D39" s="724">
        <v>2101</v>
      </c>
      <c r="E39" s="744">
        <f t="shared" si="1"/>
        <v>0</v>
      </c>
      <c r="F39" s="744">
        <f t="shared" si="2"/>
        <v>0</v>
      </c>
      <c r="G39" s="985">
        <v>0</v>
      </c>
      <c r="H39" s="985">
        <v>0</v>
      </c>
      <c r="I39" s="985">
        <v>0</v>
      </c>
      <c r="J39" s="985">
        <v>0</v>
      </c>
      <c r="K39" s="985">
        <v>0</v>
      </c>
      <c r="L39" s="986">
        <v>0</v>
      </c>
    </row>
    <row r="40" spans="1:17" x14ac:dyDescent="0.25">
      <c r="A40" s="516"/>
      <c r="B40" s="1423" t="s">
        <v>429</v>
      </c>
      <c r="C40" s="1423"/>
      <c r="D40" s="724">
        <v>2102</v>
      </c>
      <c r="E40" s="744">
        <f t="shared" si="1"/>
        <v>0</v>
      </c>
      <c r="F40" s="744">
        <f t="shared" si="2"/>
        <v>0</v>
      </c>
      <c r="G40" s="985">
        <v>0</v>
      </c>
      <c r="H40" s="985">
        <v>0</v>
      </c>
      <c r="I40" s="985">
        <v>0</v>
      </c>
      <c r="J40" s="985">
        <v>0</v>
      </c>
      <c r="K40" s="985">
        <v>0</v>
      </c>
      <c r="L40" s="986">
        <v>0</v>
      </c>
    </row>
    <row r="41" spans="1:17" x14ac:dyDescent="0.25">
      <c r="A41" s="516"/>
      <c r="B41" s="1423" t="s">
        <v>430</v>
      </c>
      <c r="C41" s="1423"/>
      <c r="D41" s="724">
        <v>2103</v>
      </c>
      <c r="E41" s="744">
        <f t="shared" si="1"/>
        <v>0</v>
      </c>
      <c r="F41" s="744">
        <f t="shared" si="2"/>
        <v>0</v>
      </c>
      <c r="G41" s="985">
        <v>0</v>
      </c>
      <c r="H41" s="985">
        <v>0</v>
      </c>
      <c r="I41" s="985">
        <v>0</v>
      </c>
      <c r="J41" s="985">
        <v>0</v>
      </c>
      <c r="K41" s="985">
        <v>0</v>
      </c>
      <c r="L41" s="986">
        <v>0</v>
      </c>
    </row>
    <row r="42" spans="1:17" x14ac:dyDescent="0.25">
      <c r="A42" s="516"/>
      <c r="B42" s="1423" t="s">
        <v>431</v>
      </c>
      <c r="C42" s="1423"/>
      <c r="D42" s="724">
        <v>2104</v>
      </c>
      <c r="E42" s="744">
        <f t="shared" si="1"/>
        <v>0</v>
      </c>
      <c r="F42" s="744">
        <f t="shared" si="2"/>
        <v>0</v>
      </c>
      <c r="G42" s="985">
        <v>0</v>
      </c>
      <c r="H42" s="985">
        <v>0</v>
      </c>
      <c r="I42" s="985">
        <v>0</v>
      </c>
      <c r="J42" s="985">
        <v>0</v>
      </c>
      <c r="K42" s="985">
        <v>0</v>
      </c>
      <c r="L42" s="986">
        <v>0</v>
      </c>
    </row>
    <row r="43" spans="1:17" x14ac:dyDescent="0.25">
      <c r="A43" s="516"/>
      <c r="B43" s="1423" t="s">
        <v>432</v>
      </c>
      <c r="C43" s="1423"/>
      <c r="D43" s="724">
        <v>2105</v>
      </c>
      <c r="E43" s="744">
        <f t="shared" si="1"/>
        <v>0</v>
      </c>
      <c r="F43" s="744">
        <f t="shared" si="2"/>
        <v>0</v>
      </c>
      <c r="G43" s="985">
        <v>0</v>
      </c>
      <c r="H43" s="985">
        <v>0</v>
      </c>
      <c r="I43" s="985">
        <v>0</v>
      </c>
      <c r="J43" s="985">
        <v>0</v>
      </c>
      <c r="K43" s="985">
        <v>0</v>
      </c>
      <c r="L43" s="986">
        <v>0</v>
      </c>
    </row>
    <row r="44" spans="1:17" x14ac:dyDescent="0.25">
      <c r="A44" s="516"/>
      <c r="B44" s="1421" t="s">
        <v>433</v>
      </c>
      <c r="C44" s="1421"/>
      <c r="D44" s="724">
        <v>2200</v>
      </c>
      <c r="E44" s="744">
        <f t="shared" si="1"/>
        <v>0</v>
      </c>
      <c r="F44" s="744">
        <f t="shared" si="2"/>
        <v>0</v>
      </c>
      <c r="G44" s="746">
        <f t="shared" ref="G44:L44" si="6">(G45+G46+G47+G48+G49+G50)*1</f>
        <v>0</v>
      </c>
      <c r="H44" s="746">
        <f t="shared" si="6"/>
        <v>0</v>
      </c>
      <c r="I44" s="746">
        <f t="shared" si="6"/>
        <v>0</v>
      </c>
      <c r="J44" s="746">
        <f t="shared" si="6"/>
        <v>0</v>
      </c>
      <c r="K44" s="746">
        <f t="shared" si="6"/>
        <v>0</v>
      </c>
      <c r="L44" s="746">
        <f t="shared" si="6"/>
        <v>0</v>
      </c>
    </row>
    <row r="45" spans="1:17" ht="27.75" customHeight="1" x14ac:dyDescent="0.25">
      <c r="A45" s="516"/>
      <c r="B45" s="1423" t="s">
        <v>434</v>
      </c>
      <c r="C45" s="1423"/>
      <c r="D45" s="724">
        <v>2201</v>
      </c>
      <c r="E45" s="744">
        <f t="shared" si="1"/>
        <v>0</v>
      </c>
      <c r="F45" s="744">
        <f t="shared" si="2"/>
        <v>0</v>
      </c>
      <c r="G45" s="985">
        <v>0</v>
      </c>
      <c r="H45" s="985">
        <v>0</v>
      </c>
      <c r="I45" s="985">
        <v>0</v>
      </c>
      <c r="J45" s="985">
        <v>0</v>
      </c>
      <c r="K45" s="985">
        <v>0</v>
      </c>
      <c r="L45" s="986">
        <v>0</v>
      </c>
    </row>
    <row r="46" spans="1:17" x14ac:dyDescent="0.25">
      <c r="A46" s="516"/>
      <c r="B46" s="1423" t="s">
        <v>435</v>
      </c>
      <c r="C46" s="1423"/>
      <c r="D46" s="724">
        <v>2202</v>
      </c>
      <c r="E46" s="744">
        <f t="shared" si="1"/>
        <v>0</v>
      </c>
      <c r="F46" s="744">
        <f t="shared" si="2"/>
        <v>0</v>
      </c>
      <c r="G46" s="985">
        <v>0</v>
      </c>
      <c r="H46" s="985">
        <v>0</v>
      </c>
      <c r="I46" s="985">
        <v>0</v>
      </c>
      <c r="J46" s="985">
        <v>0</v>
      </c>
      <c r="K46" s="985">
        <v>0</v>
      </c>
      <c r="L46" s="986">
        <v>0</v>
      </c>
    </row>
    <row r="47" spans="1:17" x14ac:dyDescent="0.25">
      <c r="A47" s="516"/>
      <c r="B47" s="1423" t="s">
        <v>436</v>
      </c>
      <c r="C47" s="1423"/>
      <c r="D47" s="724">
        <v>2203</v>
      </c>
      <c r="E47" s="744">
        <f t="shared" si="1"/>
        <v>0</v>
      </c>
      <c r="F47" s="744">
        <f t="shared" si="2"/>
        <v>0</v>
      </c>
      <c r="G47" s="985">
        <v>0</v>
      </c>
      <c r="H47" s="985">
        <v>0</v>
      </c>
      <c r="I47" s="985">
        <v>0</v>
      </c>
      <c r="J47" s="985">
        <v>0</v>
      </c>
      <c r="K47" s="985">
        <v>0</v>
      </c>
      <c r="L47" s="986">
        <v>0</v>
      </c>
    </row>
    <row r="48" spans="1:17" x14ac:dyDescent="0.25">
      <c r="A48" s="516"/>
      <c r="B48" s="1423" t="s">
        <v>437</v>
      </c>
      <c r="C48" s="1423"/>
      <c r="D48" s="724">
        <v>2204</v>
      </c>
      <c r="E48" s="744">
        <f t="shared" si="1"/>
        <v>0</v>
      </c>
      <c r="F48" s="744">
        <f t="shared" si="2"/>
        <v>0</v>
      </c>
      <c r="G48" s="985">
        <v>0</v>
      </c>
      <c r="H48" s="985">
        <v>0</v>
      </c>
      <c r="I48" s="985">
        <v>0</v>
      </c>
      <c r="J48" s="985">
        <v>0</v>
      </c>
      <c r="K48" s="985">
        <v>0</v>
      </c>
      <c r="L48" s="986">
        <v>0</v>
      </c>
    </row>
    <row r="49" spans="1:20" x14ac:dyDescent="0.25">
      <c r="A49" s="516"/>
      <c r="B49" s="1423" t="s">
        <v>438</v>
      </c>
      <c r="C49" s="1423"/>
      <c r="D49" s="724">
        <v>2205</v>
      </c>
      <c r="E49" s="744">
        <f t="shared" si="1"/>
        <v>0</v>
      </c>
      <c r="F49" s="744">
        <f t="shared" si="2"/>
        <v>0</v>
      </c>
      <c r="G49" s="985">
        <v>0</v>
      </c>
      <c r="H49" s="985">
        <v>0</v>
      </c>
      <c r="I49" s="985">
        <v>0</v>
      </c>
      <c r="J49" s="985">
        <v>0</v>
      </c>
      <c r="K49" s="985">
        <v>0</v>
      </c>
      <c r="L49" s="986">
        <v>0</v>
      </c>
    </row>
    <row r="50" spans="1:20" ht="12.75" customHeight="1" x14ac:dyDescent="0.25">
      <c r="A50" s="516"/>
      <c r="B50" s="1423" t="s">
        <v>439</v>
      </c>
      <c r="C50" s="1423"/>
      <c r="D50" s="724">
        <v>2206</v>
      </c>
      <c r="E50" s="744">
        <f t="shared" si="1"/>
        <v>0</v>
      </c>
      <c r="F50" s="744">
        <f t="shared" si="2"/>
        <v>0</v>
      </c>
      <c r="G50" s="985">
        <v>0</v>
      </c>
      <c r="H50" s="985">
        <v>0</v>
      </c>
      <c r="I50" s="985">
        <v>0</v>
      </c>
      <c r="J50" s="985">
        <v>0</v>
      </c>
      <c r="K50" s="985">
        <v>0</v>
      </c>
      <c r="L50" s="986">
        <v>0</v>
      </c>
    </row>
    <row r="51" spans="1:20" x14ac:dyDescent="0.25">
      <c r="A51" s="516"/>
      <c r="B51" s="1424" t="s">
        <v>440</v>
      </c>
      <c r="C51" s="1424"/>
      <c r="D51" s="725">
        <v>3000</v>
      </c>
      <c r="E51" s="744">
        <f t="shared" si="1"/>
        <v>0</v>
      </c>
      <c r="F51" s="744">
        <f t="shared" si="2"/>
        <v>0</v>
      </c>
      <c r="G51" s="750">
        <f t="shared" ref="G51:L51" si="7">(G52+G53+G54+G55+G56+G57+G58+G59+G60)*1</f>
        <v>0</v>
      </c>
      <c r="H51" s="750">
        <f t="shared" si="7"/>
        <v>0</v>
      </c>
      <c r="I51" s="750">
        <f t="shared" si="7"/>
        <v>0</v>
      </c>
      <c r="J51" s="750">
        <f t="shared" si="7"/>
        <v>0</v>
      </c>
      <c r="K51" s="750">
        <f t="shared" si="7"/>
        <v>0</v>
      </c>
      <c r="L51" s="750">
        <f t="shared" si="7"/>
        <v>0</v>
      </c>
    </row>
    <row r="52" spans="1:20" x14ac:dyDescent="0.25">
      <c r="A52" s="516"/>
      <c r="B52" s="1421" t="s">
        <v>441</v>
      </c>
      <c r="C52" s="1421"/>
      <c r="D52" s="724">
        <v>3100</v>
      </c>
      <c r="E52" s="744">
        <f t="shared" si="1"/>
        <v>0</v>
      </c>
      <c r="F52" s="744">
        <f t="shared" si="2"/>
        <v>0</v>
      </c>
      <c r="G52" s="987">
        <v>0</v>
      </c>
      <c r="H52" s="987">
        <v>0</v>
      </c>
      <c r="I52" s="987">
        <v>0</v>
      </c>
      <c r="J52" s="987">
        <v>0</v>
      </c>
      <c r="K52" s="987">
        <v>0</v>
      </c>
      <c r="L52" s="988">
        <v>0</v>
      </c>
    </row>
    <row r="53" spans="1:20" x14ac:dyDescent="0.25">
      <c r="A53" s="516"/>
      <c r="B53" s="1421" t="s">
        <v>442</v>
      </c>
      <c r="C53" s="1421"/>
      <c r="D53" s="724">
        <v>3200</v>
      </c>
      <c r="E53" s="744">
        <f t="shared" si="1"/>
        <v>0</v>
      </c>
      <c r="F53" s="744">
        <f t="shared" si="2"/>
        <v>0</v>
      </c>
      <c r="G53" s="987">
        <v>0</v>
      </c>
      <c r="H53" s="987">
        <v>0</v>
      </c>
      <c r="I53" s="987">
        <v>0</v>
      </c>
      <c r="J53" s="987">
        <v>0</v>
      </c>
      <c r="K53" s="987">
        <v>0</v>
      </c>
      <c r="L53" s="988">
        <v>0</v>
      </c>
    </row>
    <row r="54" spans="1:20" x14ac:dyDescent="0.25">
      <c r="A54" s="516"/>
      <c r="B54" s="1421" t="s">
        <v>443</v>
      </c>
      <c r="C54" s="1421"/>
      <c r="D54" s="724">
        <v>3300</v>
      </c>
      <c r="E54" s="744">
        <f t="shared" si="1"/>
        <v>0</v>
      </c>
      <c r="F54" s="744">
        <f t="shared" si="2"/>
        <v>0</v>
      </c>
      <c r="G54" s="987">
        <v>0</v>
      </c>
      <c r="H54" s="987">
        <v>0</v>
      </c>
      <c r="I54" s="987">
        <v>0</v>
      </c>
      <c r="J54" s="987">
        <v>0</v>
      </c>
      <c r="K54" s="987">
        <v>0</v>
      </c>
      <c r="L54" s="988">
        <v>0</v>
      </c>
    </row>
    <row r="55" spans="1:20" x14ac:dyDescent="0.25">
      <c r="A55" s="516"/>
      <c r="B55" s="1421" t="s">
        <v>444</v>
      </c>
      <c r="C55" s="1421"/>
      <c r="D55" s="724">
        <v>3400</v>
      </c>
      <c r="E55" s="744">
        <f t="shared" si="1"/>
        <v>0</v>
      </c>
      <c r="F55" s="744">
        <f t="shared" si="2"/>
        <v>0</v>
      </c>
      <c r="G55" s="987">
        <v>0</v>
      </c>
      <c r="H55" s="987">
        <v>0</v>
      </c>
      <c r="I55" s="987">
        <v>0</v>
      </c>
      <c r="J55" s="987">
        <v>0</v>
      </c>
      <c r="K55" s="987">
        <v>0</v>
      </c>
      <c r="L55" s="988">
        <v>0</v>
      </c>
    </row>
    <row r="56" spans="1:20" x14ac:dyDescent="0.25">
      <c r="A56" s="516"/>
      <c r="B56" s="1421" t="s">
        <v>445</v>
      </c>
      <c r="C56" s="1421"/>
      <c r="D56" s="724">
        <v>3500</v>
      </c>
      <c r="E56" s="744">
        <f t="shared" si="1"/>
        <v>0</v>
      </c>
      <c r="F56" s="744">
        <f t="shared" si="2"/>
        <v>0</v>
      </c>
      <c r="G56" s="987">
        <v>0</v>
      </c>
      <c r="H56" s="987">
        <v>0</v>
      </c>
      <c r="I56" s="987">
        <v>0</v>
      </c>
      <c r="J56" s="987">
        <v>0</v>
      </c>
      <c r="K56" s="987">
        <v>0</v>
      </c>
      <c r="L56" s="988">
        <v>0</v>
      </c>
    </row>
    <row r="57" spans="1:20" x14ac:dyDescent="0.25">
      <c r="A57" s="516"/>
      <c r="B57" s="1421" t="s">
        <v>446</v>
      </c>
      <c r="C57" s="1421"/>
      <c r="D57" s="724">
        <v>3600</v>
      </c>
      <c r="E57" s="744">
        <f t="shared" si="1"/>
        <v>0</v>
      </c>
      <c r="F57" s="744">
        <f t="shared" si="2"/>
        <v>0</v>
      </c>
      <c r="G57" s="987">
        <v>0</v>
      </c>
      <c r="H57" s="987">
        <v>0</v>
      </c>
      <c r="I57" s="987">
        <v>0</v>
      </c>
      <c r="J57" s="987">
        <v>0</v>
      </c>
      <c r="K57" s="987">
        <v>0</v>
      </c>
      <c r="L57" s="988">
        <v>0</v>
      </c>
    </row>
    <row r="58" spans="1:20" x14ac:dyDescent="0.25">
      <c r="A58" s="516"/>
      <c r="B58" s="1421" t="s">
        <v>447</v>
      </c>
      <c r="C58" s="1421"/>
      <c r="D58" s="724">
        <v>3700</v>
      </c>
      <c r="E58" s="744">
        <f t="shared" si="1"/>
        <v>0</v>
      </c>
      <c r="F58" s="744">
        <f t="shared" si="2"/>
        <v>0</v>
      </c>
      <c r="G58" s="987">
        <v>0</v>
      </c>
      <c r="H58" s="987">
        <v>0</v>
      </c>
      <c r="I58" s="987">
        <v>0</v>
      </c>
      <c r="J58" s="987">
        <v>0</v>
      </c>
      <c r="K58" s="987">
        <v>0</v>
      </c>
      <c r="L58" s="988">
        <v>0</v>
      </c>
    </row>
    <row r="59" spans="1:20" ht="14.25" customHeight="1" x14ac:dyDescent="0.25">
      <c r="A59" s="516"/>
      <c r="B59" s="1421" t="s">
        <v>448</v>
      </c>
      <c r="C59" s="1421"/>
      <c r="D59" s="724">
        <v>3800</v>
      </c>
      <c r="E59" s="744">
        <f t="shared" si="1"/>
        <v>0</v>
      </c>
      <c r="F59" s="744">
        <f t="shared" si="2"/>
        <v>0</v>
      </c>
      <c r="G59" s="987">
        <v>0</v>
      </c>
      <c r="H59" s="987">
        <v>0</v>
      </c>
      <c r="I59" s="987">
        <v>0</v>
      </c>
      <c r="J59" s="987">
        <v>0</v>
      </c>
      <c r="K59" s="987">
        <v>0</v>
      </c>
      <c r="L59" s="988">
        <v>0</v>
      </c>
    </row>
    <row r="60" spans="1:20" ht="40.700000000000003" customHeight="1" x14ac:dyDescent="0.25">
      <c r="A60" s="516"/>
      <c r="B60" s="1421" t="s">
        <v>449</v>
      </c>
      <c r="C60" s="1421"/>
      <c r="D60" s="724">
        <v>3900</v>
      </c>
      <c r="E60" s="744">
        <f t="shared" si="1"/>
        <v>0</v>
      </c>
      <c r="F60" s="744">
        <f t="shared" si="2"/>
        <v>0</v>
      </c>
      <c r="G60" s="987">
        <v>0</v>
      </c>
      <c r="H60" s="987">
        <v>0</v>
      </c>
      <c r="I60" s="987">
        <v>0</v>
      </c>
      <c r="J60" s="987">
        <v>0</v>
      </c>
      <c r="K60" s="987">
        <v>0</v>
      </c>
      <c r="L60" s="988">
        <v>0</v>
      </c>
    </row>
    <row r="61" spans="1:20" ht="15.75" thickBot="1" x14ac:dyDescent="0.3">
      <c r="B61" s="1422" t="s">
        <v>152</v>
      </c>
      <c r="C61" s="1422"/>
      <c r="D61" s="726">
        <v>9000</v>
      </c>
      <c r="E61" s="744">
        <f t="shared" si="1"/>
        <v>2</v>
      </c>
      <c r="F61" s="744">
        <f t="shared" si="2"/>
        <v>2</v>
      </c>
      <c r="G61" s="748">
        <f>G18+G37+G51</f>
        <v>2</v>
      </c>
      <c r="H61" s="748">
        <f t="shared" ref="H61:L61" si="8">H18+H37+H51</f>
        <v>2</v>
      </c>
      <c r="I61" s="748">
        <f t="shared" si="8"/>
        <v>0</v>
      </c>
      <c r="J61" s="748">
        <f t="shared" si="8"/>
        <v>0</v>
      </c>
      <c r="K61" s="748">
        <f t="shared" si="8"/>
        <v>0</v>
      </c>
      <c r="L61" s="748">
        <f t="shared" si="8"/>
        <v>0</v>
      </c>
    </row>
    <row r="62" spans="1:20" x14ac:dyDescent="0.25">
      <c r="B62" s="571"/>
      <c r="C62" s="571"/>
    </row>
    <row r="63" spans="1:20" ht="18.75" customHeight="1" x14ac:dyDescent="0.25">
      <c r="B63" s="1419" t="s">
        <v>450</v>
      </c>
      <c r="C63" s="1419"/>
      <c r="D63" s="1419"/>
      <c r="E63" s="1419"/>
      <c r="F63" s="1419"/>
      <c r="G63" s="1419"/>
      <c r="H63" s="1419"/>
      <c r="I63" s="1419"/>
      <c r="J63" s="1419"/>
      <c r="K63" s="1419"/>
      <c r="L63" s="1419"/>
      <c r="M63" s="572"/>
      <c r="R63" s="572"/>
      <c r="S63" s="572"/>
      <c r="T63" s="572"/>
    </row>
    <row r="67" spans="2:5" x14ac:dyDescent="0.25">
      <c r="B67" s="1420"/>
      <c r="C67" s="1420"/>
      <c r="D67" s="1420"/>
      <c r="E67" s="1420"/>
    </row>
  </sheetData>
  <sheetProtection password="CC5B" sheet="1" objects="1" scenarios="1"/>
  <customSheetViews>
    <customSheetView guid="{BA6529BE-B863-4BA8-8CC0-F00E437619FD}" scale="85" hiddenColumns="1">
      <selection activeCell="C6" sqref="C6:J6"/>
      <pageMargins left="0.7" right="0.7" top="0.75" bottom="0.75" header="0.3" footer="0.3"/>
    </customSheetView>
    <customSheetView guid="{95DD708D-4A5C-408B-8CB3-ECC420750A58}" scale="85" hiddenColumns="1">
      <selection activeCell="C6" sqref="C6:J6"/>
      <pageMargins left="0.7" right="0.7" top="0.75" bottom="0.75" header="0.3" footer="0.3"/>
    </customSheetView>
    <customSheetView guid="{D5E1E135-06FF-4731-AF73-082FBD4542B2}" scale="85" hiddenColumns="1" topLeftCell="A13">
      <selection activeCell="I31" sqref="I31"/>
      <pageMargins left="0.7" right="0.7" top="0.75" bottom="0.75" header="0.3" footer="0.3"/>
    </customSheetView>
    <customSheetView guid="{5D0CB696-94A5-4D01-93B2-E30B23A894E2}" scale="85" hiddenColumns="1" topLeftCell="A24">
      <selection activeCell="Q17" sqref="Q16:W23"/>
      <pageMargins left="0.7" right="0.7" top="0.75" bottom="0.75" header="0.3" footer="0.3"/>
    </customSheetView>
    <customSheetView guid="{E23BC486-85E6-4A44-88C1-79DF561C9EE6}" scale="85" hiddenColumns="1">
      <selection activeCell="C6" sqref="C6:J6"/>
      <pageMargins left="0.7" right="0.7" top="0.75" bottom="0.75" header="0.3" footer="0.3"/>
    </customSheetView>
  </customSheetViews>
  <mergeCells count="65">
    <mergeCell ref="C7:J7"/>
    <mergeCell ref="B24:C24"/>
    <mergeCell ref="B25:C25"/>
    <mergeCell ref="B1:L1"/>
    <mergeCell ref="N3:Q8"/>
    <mergeCell ref="B7:B8"/>
    <mergeCell ref="K7:K8"/>
    <mergeCell ref="N10:Q15"/>
    <mergeCell ref="B11:L11"/>
    <mergeCell ref="B13:C16"/>
    <mergeCell ref="D13:D16"/>
    <mergeCell ref="E13:L13"/>
    <mergeCell ref="E14:F15"/>
    <mergeCell ref="G14:L14"/>
    <mergeCell ref="G15:H15"/>
    <mergeCell ref="I15:J15"/>
    <mergeCell ref="K15:L15"/>
    <mergeCell ref="C9:E9"/>
    <mergeCell ref="C6:J6"/>
    <mergeCell ref="N25:Q30"/>
    <mergeCell ref="B26:C26"/>
    <mergeCell ref="B27:C27"/>
    <mergeCell ref="B28:C28"/>
    <mergeCell ref="B29:C29"/>
    <mergeCell ref="B30:C30"/>
    <mergeCell ref="N17:Q23"/>
    <mergeCell ref="B18:C18"/>
    <mergeCell ref="B19:C19"/>
    <mergeCell ref="B20:C20"/>
    <mergeCell ref="B21:C21"/>
    <mergeCell ref="B17:C17"/>
    <mergeCell ref="B22:C22"/>
    <mergeCell ref="B23:C23"/>
    <mergeCell ref="B43:C43"/>
    <mergeCell ref="B31:C31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3:L63"/>
    <mergeCell ref="B67:E67"/>
    <mergeCell ref="B56:C56"/>
    <mergeCell ref="B57:C57"/>
    <mergeCell ref="B58:C58"/>
    <mergeCell ref="B59:C59"/>
    <mergeCell ref="B60:C60"/>
    <mergeCell ref="B61:C6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C6</xm:sqref>
        </x14:dataValidation>
        <x14:dataValidation type="list" allowBlank="1" showInputMessage="1" showErrorMessage="1">
          <x14:formula1>
            <xm:f>Список!$I$1:$I$3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5"/>
  <sheetViews>
    <sheetView showGridLines="0" zoomScaleNormal="100" zoomScaleSheetLayoutView="70" workbookViewId="0">
      <selection activeCell="B3" sqref="B3:B6"/>
    </sheetView>
  </sheetViews>
  <sheetFormatPr defaultColWidth="9.140625" defaultRowHeight="15" x14ac:dyDescent="0.25"/>
  <cols>
    <col min="1" max="1" width="1" style="388" customWidth="1"/>
    <col min="2" max="2" width="25.85546875" style="600" customWidth="1"/>
    <col min="3" max="3" width="6" style="647" customWidth="1"/>
    <col min="4" max="4" width="13.42578125" style="600" customWidth="1"/>
    <col min="5" max="5" width="11.85546875" style="600" customWidth="1"/>
    <col min="6" max="6" width="14.42578125" style="600" customWidth="1"/>
    <col min="7" max="7" width="10" style="600" customWidth="1"/>
    <col min="8" max="8" width="15.5703125" style="388" customWidth="1"/>
    <col min="9" max="9" width="10" style="388" customWidth="1"/>
    <col min="10" max="10" width="18.140625" style="388" customWidth="1"/>
    <col min="11" max="11" width="10" style="388" customWidth="1"/>
    <col min="12" max="12" width="9.5703125" style="388" customWidth="1"/>
    <col min="13" max="13" width="10" style="388" customWidth="1"/>
    <col min="14" max="14" width="5" style="388" customWidth="1"/>
    <col min="15" max="15" width="10" style="388" customWidth="1"/>
    <col min="16" max="17" width="11.7109375" style="388" customWidth="1"/>
    <col min="18" max="18" width="10.140625" style="388" customWidth="1"/>
    <col min="19" max="19" width="10" style="388" customWidth="1"/>
    <col min="20" max="20" width="10.42578125" style="388" customWidth="1"/>
    <col min="21" max="21" width="10" style="388" customWidth="1"/>
    <col min="22" max="22" width="9.140625" style="388"/>
    <col min="23" max="26" width="8.85546875" customWidth="1"/>
    <col min="27" max="16384" width="9.140625" style="388"/>
  </cols>
  <sheetData>
    <row r="1" spans="1:26" x14ac:dyDescent="0.25">
      <c r="B1" s="1054" t="s">
        <v>555</v>
      </c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</row>
    <row r="2" spans="1:26" ht="7.5" customHeight="1" x14ac:dyDescent="0.25">
      <c r="B2" s="632"/>
      <c r="C2" s="633"/>
      <c r="D2" s="634"/>
      <c r="E2" s="635"/>
      <c r="F2" s="635"/>
      <c r="G2" s="635"/>
      <c r="W2" s="288" t="s">
        <v>234</v>
      </c>
      <c r="X2" s="287"/>
      <c r="Y2" s="287"/>
      <c r="Z2" s="287"/>
    </row>
    <row r="3" spans="1:26" x14ac:dyDescent="0.25">
      <c r="A3" s="636"/>
      <c r="B3" s="1055" t="s">
        <v>45</v>
      </c>
      <c r="C3" s="1056" t="s">
        <v>492</v>
      </c>
      <c r="D3" s="1058" t="s">
        <v>556</v>
      </c>
      <c r="E3" s="1058" t="s">
        <v>557</v>
      </c>
      <c r="F3" s="1059" t="s">
        <v>558</v>
      </c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1"/>
      <c r="W3" s="1027" t="s">
        <v>235</v>
      </c>
      <c r="X3" s="1027"/>
      <c r="Y3" s="1027"/>
      <c r="Z3" s="1027"/>
    </row>
    <row r="4" spans="1:26" x14ac:dyDescent="0.25">
      <c r="A4" s="636"/>
      <c r="B4" s="1055"/>
      <c r="C4" s="1056"/>
      <c r="D4" s="1058"/>
      <c r="E4" s="1058"/>
      <c r="F4" s="1050" t="s">
        <v>559</v>
      </c>
      <c r="G4" s="1051" t="s">
        <v>560</v>
      </c>
      <c r="H4" s="1050" t="s">
        <v>133</v>
      </c>
      <c r="I4" s="1051" t="s">
        <v>561</v>
      </c>
      <c r="J4" s="1052" t="s">
        <v>157</v>
      </c>
      <c r="K4" s="1052"/>
      <c r="L4" s="1052"/>
      <c r="M4" s="1052"/>
      <c r="N4" s="1052" t="s">
        <v>139</v>
      </c>
      <c r="O4" s="1051" t="s">
        <v>560</v>
      </c>
      <c r="P4" s="1053" t="s">
        <v>562</v>
      </c>
      <c r="Q4" s="1051" t="s">
        <v>560</v>
      </c>
      <c r="R4" s="1062" t="s">
        <v>270</v>
      </c>
      <c r="S4" s="1062"/>
      <c r="T4" s="1062"/>
      <c r="U4" s="1062"/>
      <c r="W4" s="1027"/>
      <c r="X4" s="1027"/>
      <c r="Y4" s="1027"/>
      <c r="Z4" s="1027"/>
    </row>
    <row r="5" spans="1:26" x14ac:dyDescent="0.25">
      <c r="A5" s="636"/>
      <c r="B5" s="1055"/>
      <c r="C5" s="1056"/>
      <c r="D5" s="1058"/>
      <c r="E5" s="1058"/>
      <c r="F5" s="1050"/>
      <c r="G5" s="1050"/>
      <c r="H5" s="1050"/>
      <c r="I5" s="1050"/>
      <c r="J5" s="1048" t="s">
        <v>79</v>
      </c>
      <c r="K5" s="1048"/>
      <c r="L5" s="1048"/>
      <c r="M5" s="1048"/>
      <c r="N5" s="1048"/>
      <c r="O5" s="1050"/>
      <c r="P5" s="1053"/>
      <c r="Q5" s="1050"/>
      <c r="R5" s="1048" t="s">
        <v>563</v>
      </c>
      <c r="S5" s="1048" t="s">
        <v>561</v>
      </c>
      <c r="T5" s="1048" t="s">
        <v>564</v>
      </c>
      <c r="U5" s="1048" t="s">
        <v>561</v>
      </c>
      <c r="W5" s="1027"/>
      <c r="X5" s="1027"/>
      <c r="Y5" s="1027"/>
      <c r="Z5" s="1027"/>
    </row>
    <row r="6" spans="1:26" ht="102.75" customHeight="1" thickBot="1" x14ac:dyDescent="0.3">
      <c r="A6" s="636"/>
      <c r="B6" s="1055"/>
      <c r="C6" s="1057"/>
      <c r="D6" s="1037"/>
      <c r="E6" s="1037"/>
      <c r="F6" s="1050"/>
      <c r="G6" s="1052"/>
      <c r="H6" s="1052"/>
      <c r="I6" s="1052"/>
      <c r="J6" s="494" t="s">
        <v>136</v>
      </c>
      <c r="K6" s="494" t="s">
        <v>560</v>
      </c>
      <c r="L6" s="494" t="s">
        <v>137</v>
      </c>
      <c r="M6" s="494" t="s">
        <v>561</v>
      </c>
      <c r="N6" s="1048"/>
      <c r="O6" s="1052"/>
      <c r="P6" s="1053"/>
      <c r="Q6" s="1052"/>
      <c r="R6" s="1048"/>
      <c r="S6" s="1048"/>
      <c r="T6" s="1048"/>
      <c r="U6" s="1048"/>
      <c r="W6" s="1027"/>
      <c r="X6" s="1027"/>
      <c r="Y6" s="1027"/>
      <c r="Z6" s="1027"/>
    </row>
    <row r="7" spans="1:26" s="478" customFormat="1" ht="11.25" customHeight="1" thickBot="1" x14ac:dyDescent="0.25">
      <c r="B7" s="706">
        <v>1</v>
      </c>
      <c r="C7" s="713" t="s">
        <v>496</v>
      </c>
      <c r="D7" s="714" t="s">
        <v>497</v>
      </c>
      <c r="E7" s="839" t="s">
        <v>498</v>
      </c>
      <c r="F7" s="694" t="s">
        <v>499</v>
      </c>
      <c r="G7" s="840" t="s">
        <v>565</v>
      </c>
      <c r="H7" s="693" t="s">
        <v>566</v>
      </c>
      <c r="I7" s="693" t="s">
        <v>567</v>
      </c>
      <c r="J7" s="693" t="s">
        <v>568</v>
      </c>
      <c r="K7" s="693" t="s">
        <v>569</v>
      </c>
      <c r="L7" s="693" t="s">
        <v>570</v>
      </c>
      <c r="M7" s="693" t="s">
        <v>571</v>
      </c>
      <c r="N7" s="693" t="s">
        <v>572</v>
      </c>
      <c r="O7" s="714" t="s">
        <v>573</v>
      </c>
      <c r="P7" s="693" t="s">
        <v>574</v>
      </c>
      <c r="Q7" s="693" t="s">
        <v>575</v>
      </c>
      <c r="R7" s="693" t="s">
        <v>576</v>
      </c>
      <c r="S7" s="693" t="s">
        <v>577</v>
      </c>
      <c r="T7" s="693" t="s">
        <v>578</v>
      </c>
      <c r="U7" s="694" t="s">
        <v>579</v>
      </c>
      <c r="W7" s="1027"/>
      <c r="X7" s="1027"/>
      <c r="Y7" s="1027"/>
      <c r="Z7" s="1027"/>
    </row>
    <row r="8" spans="1:26" ht="69" customHeight="1" x14ac:dyDescent="0.25">
      <c r="B8" s="637" t="s">
        <v>580</v>
      </c>
      <c r="C8" s="712" t="s">
        <v>86</v>
      </c>
      <c r="D8" s="831">
        <f>F8+H8+J8+L8+N8+P8</f>
        <v>13578626.75</v>
      </c>
      <c r="E8" s="774">
        <f>D8/$D$39*100</f>
        <v>63.656556308132153</v>
      </c>
      <c r="F8" s="869">
        <v>12938315.970000001</v>
      </c>
      <c r="G8" s="832">
        <f t="shared" ref="G8:G38" si="0">(F8/$D$39*100)*1</f>
        <v>60.654781535747745</v>
      </c>
      <c r="H8" s="871">
        <v>640310.78</v>
      </c>
      <c r="I8" s="832">
        <f t="shared" ref="I8:I38" si="1">(H8/$D$39*100)*1</f>
        <v>3.0017747723844033</v>
      </c>
      <c r="J8" s="871">
        <v>0</v>
      </c>
      <c r="K8" s="832">
        <f t="shared" ref="K8:K38" si="2">(J8/$D$39*100)*1</f>
        <v>0</v>
      </c>
      <c r="L8" s="871">
        <v>0</v>
      </c>
      <c r="M8" s="832">
        <f t="shared" ref="M8:M38" si="3">(L8/$D$39*100)*1</f>
        <v>0</v>
      </c>
      <c r="N8" s="871">
        <v>0</v>
      </c>
      <c r="O8" s="832">
        <f t="shared" ref="O8:O38" si="4">(N8/$D$39*100)*1</f>
        <v>0</v>
      </c>
      <c r="P8" s="871">
        <v>0</v>
      </c>
      <c r="Q8" s="832">
        <f t="shared" ref="Q8:Q38" si="5">(P8/$D$39*100)*1</f>
        <v>0</v>
      </c>
      <c r="R8" s="871">
        <v>0</v>
      </c>
      <c r="S8" s="832">
        <f t="shared" ref="S8:S38" si="6">(R8/$D$39*100)*1</f>
        <v>0</v>
      </c>
      <c r="T8" s="871">
        <v>0</v>
      </c>
      <c r="U8" s="710">
        <f>T8/$D$39*100</f>
        <v>0</v>
      </c>
      <c r="W8" s="1027"/>
      <c r="X8" s="1027"/>
      <c r="Y8" s="1027"/>
      <c r="Z8" s="1027"/>
    </row>
    <row r="9" spans="1:26" ht="66.75" customHeight="1" x14ac:dyDescent="0.25">
      <c r="B9" s="637" t="s">
        <v>581</v>
      </c>
      <c r="C9" s="638" t="s">
        <v>96</v>
      </c>
      <c r="D9" s="665">
        <f t="shared" ref="D9:D38" si="7">F9+H9+J9+L9+N9+P9</f>
        <v>4101823.19</v>
      </c>
      <c r="E9" s="710">
        <f t="shared" ref="E9:E38" si="8">D9/$D$39*100</f>
        <v>19.229333250524558</v>
      </c>
      <c r="F9" s="870">
        <v>3908109.28</v>
      </c>
      <c r="G9" s="832">
        <f t="shared" si="0"/>
        <v>18.321203095199134</v>
      </c>
      <c r="H9" s="872">
        <v>193713.91</v>
      </c>
      <c r="I9" s="832">
        <f t="shared" si="1"/>
        <v>0.90813015532542307</v>
      </c>
      <c r="J9" s="872">
        <v>0</v>
      </c>
      <c r="K9" s="832">
        <f t="shared" si="2"/>
        <v>0</v>
      </c>
      <c r="L9" s="872">
        <v>0</v>
      </c>
      <c r="M9" s="832">
        <f t="shared" si="3"/>
        <v>0</v>
      </c>
      <c r="N9" s="872">
        <v>0</v>
      </c>
      <c r="O9" s="832">
        <f t="shared" si="4"/>
        <v>0</v>
      </c>
      <c r="P9" s="872">
        <v>0</v>
      </c>
      <c r="Q9" s="832">
        <f t="shared" si="5"/>
        <v>0</v>
      </c>
      <c r="R9" s="872">
        <v>0</v>
      </c>
      <c r="S9" s="832">
        <f t="shared" si="6"/>
        <v>0</v>
      </c>
      <c r="T9" s="872">
        <v>0</v>
      </c>
      <c r="U9" s="710">
        <f t="shared" ref="U9:U38" si="9">T9/$D$39*100</f>
        <v>0</v>
      </c>
      <c r="W9" s="287"/>
      <c r="X9" s="287"/>
      <c r="Y9" s="287"/>
      <c r="Z9" s="287"/>
    </row>
    <row r="10" spans="1:26" ht="27.75" customHeight="1" x14ac:dyDescent="0.25">
      <c r="B10" s="637" t="s">
        <v>582</v>
      </c>
      <c r="C10" s="638" t="s">
        <v>104</v>
      </c>
      <c r="D10" s="665">
        <f t="shared" si="7"/>
        <v>3531948.08</v>
      </c>
      <c r="E10" s="710">
        <f t="shared" si="8"/>
        <v>16.557760661027025</v>
      </c>
      <c r="F10" s="1014">
        <f>F11+F13+F15+F16+F17+F20</f>
        <v>2067473.9400000002</v>
      </c>
      <c r="G10" s="832">
        <f t="shared" si="0"/>
        <v>9.6923108426414206</v>
      </c>
      <c r="H10" s="1013">
        <f>H15+H16+H20</f>
        <v>1078757.8799999999</v>
      </c>
      <c r="I10" s="832">
        <f t="shared" si="1"/>
        <v>5.0572132952296709</v>
      </c>
      <c r="J10" s="872">
        <f>SUM(J11:J20)</f>
        <v>0</v>
      </c>
      <c r="K10" s="832">
        <f t="shared" si="2"/>
        <v>0</v>
      </c>
      <c r="L10" s="872">
        <f>SUM(L11:L20)</f>
        <v>0</v>
      </c>
      <c r="M10" s="832">
        <f t="shared" si="3"/>
        <v>0</v>
      </c>
      <c r="N10" s="872">
        <f>SUM(N11:N20)</f>
        <v>0</v>
      </c>
      <c r="O10" s="832">
        <f t="shared" si="4"/>
        <v>0</v>
      </c>
      <c r="P10" s="872">
        <f>R10+T10</f>
        <v>385716.26</v>
      </c>
      <c r="Q10" s="832">
        <f t="shared" si="5"/>
        <v>1.8082365231559328</v>
      </c>
      <c r="R10" s="872">
        <f>SUM(R11:R20)</f>
        <v>369866.26</v>
      </c>
      <c r="S10" s="832">
        <f t="shared" si="6"/>
        <v>1.7339317767290603</v>
      </c>
      <c r="T10" s="872">
        <f>SUM(T11:T20)</f>
        <v>15850</v>
      </c>
      <c r="U10" s="710">
        <f t="shared" si="9"/>
        <v>7.4304746426872265E-2</v>
      </c>
      <c r="W10" s="1029" t="s">
        <v>236</v>
      </c>
      <c r="X10" s="1029"/>
      <c r="Y10" s="1029"/>
      <c r="Z10" s="1029"/>
    </row>
    <row r="11" spans="1:26" ht="26.25" x14ac:dyDescent="0.25">
      <c r="B11" s="639" t="s">
        <v>583</v>
      </c>
      <c r="C11" s="638" t="s">
        <v>636</v>
      </c>
      <c r="D11" s="665">
        <f t="shared" si="7"/>
        <v>33852.800000000003</v>
      </c>
      <c r="E11" s="710">
        <f t="shared" si="8"/>
        <v>0.15870181197726319</v>
      </c>
      <c r="F11" s="1014">
        <v>33852.800000000003</v>
      </c>
      <c r="G11" s="832">
        <f t="shared" si="0"/>
        <v>0.15870181197726319</v>
      </c>
      <c r="H11" s="872">
        <v>0</v>
      </c>
      <c r="I11" s="832">
        <f t="shared" si="1"/>
        <v>0</v>
      </c>
      <c r="J11" s="872">
        <v>0</v>
      </c>
      <c r="K11" s="832">
        <f t="shared" si="2"/>
        <v>0</v>
      </c>
      <c r="L11" s="872">
        <v>0</v>
      </c>
      <c r="M11" s="832">
        <f t="shared" si="3"/>
        <v>0</v>
      </c>
      <c r="N11" s="872">
        <v>0</v>
      </c>
      <c r="O11" s="832">
        <f t="shared" si="4"/>
        <v>0</v>
      </c>
      <c r="P11" s="872">
        <v>0</v>
      </c>
      <c r="Q11" s="832">
        <f t="shared" si="5"/>
        <v>0</v>
      </c>
      <c r="R11" s="872">
        <v>0</v>
      </c>
      <c r="S11" s="832">
        <f t="shared" si="6"/>
        <v>0</v>
      </c>
      <c r="T11" s="872">
        <v>0</v>
      </c>
      <c r="U11" s="710">
        <f t="shared" si="9"/>
        <v>0</v>
      </c>
      <c r="W11" s="1029"/>
      <c r="X11" s="1029"/>
      <c r="Y11" s="1029"/>
      <c r="Z11" s="1029"/>
    </row>
    <row r="12" spans="1:26" x14ac:dyDescent="0.25">
      <c r="B12" s="640" t="s">
        <v>584</v>
      </c>
      <c r="C12" s="638" t="s">
        <v>637</v>
      </c>
      <c r="D12" s="665">
        <f t="shared" si="7"/>
        <v>0</v>
      </c>
      <c r="E12" s="710">
        <f t="shared" si="8"/>
        <v>0</v>
      </c>
      <c r="F12" s="870">
        <v>0</v>
      </c>
      <c r="G12" s="832">
        <f t="shared" si="0"/>
        <v>0</v>
      </c>
      <c r="H12" s="872">
        <v>0</v>
      </c>
      <c r="I12" s="832">
        <f t="shared" si="1"/>
        <v>0</v>
      </c>
      <c r="J12" s="872">
        <v>0</v>
      </c>
      <c r="K12" s="832">
        <f t="shared" si="2"/>
        <v>0</v>
      </c>
      <c r="L12" s="872">
        <v>0</v>
      </c>
      <c r="M12" s="832">
        <f t="shared" si="3"/>
        <v>0</v>
      </c>
      <c r="N12" s="872">
        <v>0</v>
      </c>
      <c r="O12" s="832">
        <f t="shared" si="4"/>
        <v>0</v>
      </c>
      <c r="P12" s="872">
        <v>0</v>
      </c>
      <c r="Q12" s="832">
        <f t="shared" si="5"/>
        <v>0</v>
      </c>
      <c r="R12" s="872">
        <v>0</v>
      </c>
      <c r="S12" s="832">
        <f t="shared" si="6"/>
        <v>0</v>
      </c>
      <c r="T12" s="872">
        <v>0</v>
      </c>
      <c r="U12" s="710">
        <f t="shared" si="9"/>
        <v>0</v>
      </c>
      <c r="W12" s="1029"/>
      <c r="X12" s="1029"/>
      <c r="Y12" s="1029"/>
      <c r="Z12" s="1029"/>
    </row>
    <row r="13" spans="1:26" x14ac:dyDescent="0.25">
      <c r="B13" s="640" t="s">
        <v>273</v>
      </c>
      <c r="C13" s="638" t="s">
        <v>638</v>
      </c>
      <c r="D13" s="665">
        <f t="shared" si="7"/>
        <v>1083483.1299999999</v>
      </c>
      <c r="E13" s="710">
        <f t="shared" si="8"/>
        <v>5.0793652512582881</v>
      </c>
      <c r="F13" s="870">
        <v>1083483.1299999999</v>
      </c>
      <c r="G13" s="832">
        <f t="shared" si="0"/>
        <v>5.0793652512582881</v>
      </c>
      <c r="H13" s="872">
        <v>0</v>
      </c>
      <c r="I13" s="832">
        <f t="shared" si="1"/>
        <v>0</v>
      </c>
      <c r="J13" s="872">
        <v>0</v>
      </c>
      <c r="K13" s="832">
        <f t="shared" si="2"/>
        <v>0</v>
      </c>
      <c r="L13" s="872">
        <v>0</v>
      </c>
      <c r="M13" s="832">
        <f t="shared" si="3"/>
        <v>0</v>
      </c>
      <c r="N13" s="872">
        <v>0</v>
      </c>
      <c r="O13" s="832">
        <f t="shared" si="4"/>
        <v>0</v>
      </c>
      <c r="P13" s="872">
        <v>0</v>
      </c>
      <c r="Q13" s="832">
        <f t="shared" si="5"/>
        <v>0</v>
      </c>
      <c r="R13" s="872">
        <v>0</v>
      </c>
      <c r="S13" s="832">
        <f t="shared" si="6"/>
        <v>0</v>
      </c>
      <c r="T13" s="872">
        <v>0</v>
      </c>
      <c r="U13" s="710">
        <f t="shared" si="9"/>
        <v>0</v>
      </c>
      <c r="W13" s="1029"/>
      <c r="X13" s="1029"/>
      <c r="Y13" s="1029"/>
      <c r="Z13" s="1029"/>
    </row>
    <row r="14" spans="1:26" ht="27" customHeight="1" x14ac:dyDescent="0.25">
      <c r="B14" s="640" t="s">
        <v>585</v>
      </c>
      <c r="C14" s="638" t="s">
        <v>639</v>
      </c>
      <c r="D14" s="665">
        <f t="shared" si="7"/>
        <v>0</v>
      </c>
      <c r="E14" s="710">
        <f t="shared" si="8"/>
        <v>0</v>
      </c>
      <c r="F14" s="870">
        <v>0</v>
      </c>
      <c r="G14" s="832">
        <f t="shared" si="0"/>
        <v>0</v>
      </c>
      <c r="H14" s="872">
        <v>0</v>
      </c>
      <c r="I14" s="832">
        <f t="shared" si="1"/>
        <v>0</v>
      </c>
      <c r="J14" s="872">
        <v>0</v>
      </c>
      <c r="K14" s="832">
        <f t="shared" si="2"/>
        <v>0</v>
      </c>
      <c r="L14" s="872">
        <v>0</v>
      </c>
      <c r="M14" s="832">
        <f t="shared" si="3"/>
        <v>0</v>
      </c>
      <c r="N14" s="872">
        <v>0</v>
      </c>
      <c r="O14" s="832">
        <f t="shared" si="4"/>
        <v>0</v>
      </c>
      <c r="P14" s="872">
        <v>0</v>
      </c>
      <c r="Q14" s="832">
        <f t="shared" si="5"/>
        <v>0</v>
      </c>
      <c r="R14" s="872">
        <v>0</v>
      </c>
      <c r="S14" s="832">
        <f t="shared" si="6"/>
        <v>0</v>
      </c>
      <c r="T14" s="872">
        <v>0</v>
      </c>
      <c r="U14" s="710">
        <f t="shared" si="9"/>
        <v>0</v>
      </c>
      <c r="W14" s="1029"/>
      <c r="X14" s="1029"/>
      <c r="Y14" s="1029"/>
      <c r="Z14" s="1029"/>
    </row>
    <row r="15" spans="1:26" ht="27.75" customHeight="1" x14ac:dyDescent="0.25">
      <c r="B15" s="640" t="s">
        <v>586</v>
      </c>
      <c r="C15" s="638" t="s">
        <v>640</v>
      </c>
      <c r="D15" s="665">
        <f t="shared" si="7"/>
        <v>854042.14</v>
      </c>
      <c r="E15" s="710">
        <f t="shared" si="8"/>
        <v>4.0037466656506835</v>
      </c>
      <c r="F15" s="1014">
        <v>77968.03</v>
      </c>
      <c r="G15" s="832">
        <f t="shared" si="0"/>
        <v>0.36551386110743017</v>
      </c>
      <c r="H15" s="1012">
        <v>772612</v>
      </c>
      <c r="I15" s="832">
        <f t="shared" si="1"/>
        <v>3.6220024445652128</v>
      </c>
      <c r="J15" s="872">
        <v>0</v>
      </c>
      <c r="K15" s="832">
        <f t="shared" si="2"/>
        <v>0</v>
      </c>
      <c r="L15" s="872">
        <v>0</v>
      </c>
      <c r="M15" s="832">
        <f t="shared" si="3"/>
        <v>0</v>
      </c>
      <c r="N15" s="872">
        <v>0</v>
      </c>
      <c r="O15" s="832">
        <f t="shared" si="4"/>
        <v>0</v>
      </c>
      <c r="P15" s="1013">
        <v>3462.11</v>
      </c>
      <c r="Q15" s="832">
        <f t="shared" si="5"/>
        <v>1.6230359978040298E-2</v>
      </c>
      <c r="R15" s="1013">
        <v>3462.11</v>
      </c>
      <c r="S15" s="832">
        <f t="shared" si="6"/>
        <v>1.6230359978040298E-2</v>
      </c>
      <c r="T15" s="872">
        <v>0</v>
      </c>
      <c r="U15" s="710">
        <f t="shared" si="9"/>
        <v>0</v>
      </c>
      <c r="W15" s="1029"/>
      <c r="X15" s="1029"/>
      <c r="Y15" s="1029"/>
      <c r="Z15" s="1029"/>
    </row>
    <row r="16" spans="1:26" ht="26.25" x14ac:dyDescent="0.25">
      <c r="B16" s="640" t="s">
        <v>753</v>
      </c>
      <c r="C16" s="638" t="s">
        <v>641</v>
      </c>
      <c r="D16" s="665">
        <f t="shared" si="7"/>
        <v>249225.12</v>
      </c>
      <c r="E16" s="710">
        <f t="shared" si="8"/>
        <v>1.1683665201770859</v>
      </c>
      <c r="F16" s="1014">
        <v>246157.12</v>
      </c>
      <c r="G16" s="832">
        <f t="shared" si="0"/>
        <v>1.1539837465469505</v>
      </c>
      <c r="H16" s="872">
        <v>268</v>
      </c>
      <c r="I16" s="832">
        <f t="shared" si="1"/>
        <v>1.2563830941578402E-3</v>
      </c>
      <c r="J16" s="872">
        <v>0</v>
      </c>
      <c r="K16" s="832">
        <f t="shared" si="2"/>
        <v>0</v>
      </c>
      <c r="L16" s="872">
        <v>0</v>
      </c>
      <c r="M16" s="832">
        <f t="shared" si="3"/>
        <v>0</v>
      </c>
      <c r="N16" s="872">
        <v>0</v>
      </c>
      <c r="O16" s="832">
        <f t="shared" si="4"/>
        <v>0</v>
      </c>
      <c r="P16" s="872">
        <v>2800</v>
      </c>
      <c r="Q16" s="832">
        <f t="shared" si="5"/>
        <v>1.3126390535977433E-2</v>
      </c>
      <c r="R16" s="872">
        <v>0</v>
      </c>
      <c r="S16" s="832">
        <f t="shared" si="6"/>
        <v>0</v>
      </c>
      <c r="T16" s="872">
        <v>2800</v>
      </c>
      <c r="U16" s="710">
        <f t="shared" si="9"/>
        <v>1.3126390535977433E-2</v>
      </c>
      <c r="W16" s="287"/>
      <c r="X16" s="287"/>
      <c r="Y16" s="287"/>
      <c r="Z16" s="287"/>
    </row>
    <row r="17" spans="2:26" x14ac:dyDescent="0.25">
      <c r="B17" s="640" t="s">
        <v>587</v>
      </c>
      <c r="C17" s="638" t="s">
        <v>642</v>
      </c>
      <c r="D17" s="665">
        <f t="shared" si="7"/>
        <v>15800.55</v>
      </c>
      <c r="E17" s="710">
        <f t="shared" si="8"/>
        <v>7.4072924994013647E-2</v>
      </c>
      <c r="F17" s="1014">
        <v>15800.55</v>
      </c>
      <c r="G17" s="832">
        <f t="shared" si="0"/>
        <v>7.4072924994013647E-2</v>
      </c>
      <c r="H17" s="872">
        <v>0</v>
      </c>
      <c r="I17" s="832">
        <f t="shared" si="1"/>
        <v>0</v>
      </c>
      <c r="J17" s="872">
        <v>0</v>
      </c>
      <c r="K17" s="832">
        <f t="shared" si="2"/>
        <v>0</v>
      </c>
      <c r="L17" s="872">
        <v>0</v>
      </c>
      <c r="M17" s="832">
        <f t="shared" si="3"/>
        <v>0</v>
      </c>
      <c r="N17" s="872">
        <v>0</v>
      </c>
      <c r="O17" s="832">
        <f t="shared" si="4"/>
        <v>0</v>
      </c>
      <c r="P17" s="872">
        <v>0</v>
      </c>
      <c r="Q17" s="832">
        <f t="shared" si="5"/>
        <v>0</v>
      </c>
      <c r="R17" s="872">
        <v>0</v>
      </c>
      <c r="S17" s="832">
        <f t="shared" si="6"/>
        <v>0</v>
      </c>
      <c r="T17" s="872">
        <v>0</v>
      </c>
      <c r="U17" s="710">
        <f t="shared" si="9"/>
        <v>0</v>
      </c>
      <c r="W17" s="1024" t="s">
        <v>237</v>
      </c>
      <c r="X17" s="1024"/>
      <c r="Y17" s="1024"/>
      <c r="Z17" s="1024"/>
    </row>
    <row r="18" spans="2:26" x14ac:dyDescent="0.25">
      <c r="B18" s="640" t="s">
        <v>588</v>
      </c>
      <c r="C18" s="638" t="s">
        <v>643</v>
      </c>
      <c r="D18" s="665">
        <f t="shared" si="7"/>
        <v>0</v>
      </c>
      <c r="E18" s="710">
        <f t="shared" si="8"/>
        <v>0</v>
      </c>
      <c r="F18" s="870">
        <v>0</v>
      </c>
      <c r="G18" s="832">
        <f t="shared" si="0"/>
        <v>0</v>
      </c>
      <c r="H18" s="872">
        <v>0</v>
      </c>
      <c r="I18" s="832">
        <f t="shared" si="1"/>
        <v>0</v>
      </c>
      <c r="J18" s="872">
        <v>0</v>
      </c>
      <c r="K18" s="832">
        <f t="shared" si="2"/>
        <v>0</v>
      </c>
      <c r="L18" s="872">
        <v>0</v>
      </c>
      <c r="M18" s="832">
        <f t="shared" si="3"/>
        <v>0</v>
      </c>
      <c r="N18" s="872">
        <v>0</v>
      </c>
      <c r="O18" s="832">
        <f t="shared" si="4"/>
        <v>0</v>
      </c>
      <c r="P18" s="872">
        <v>0</v>
      </c>
      <c r="Q18" s="832">
        <f t="shared" si="5"/>
        <v>0</v>
      </c>
      <c r="R18" s="872">
        <v>0</v>
      </c>
      <c r="S18" s="832">
        <f t="shared" si="6"/>
        <v>0</v>
      </c>
      <c r="T18" s="872">
        <v>0</v>
      </c>
      <c r="U18" s="710">
        <f t="shared" si="9"/>
        <v>0</v>
      </c>
      <c r="W18" s="1024"/>
      <c r="X18" s="1024"/>
      <c r="Y18" s="1024"/>
      <c r="Z18" s="1024"/>
    </row>
    <row r="19" spans="2:26" x14ac:dyDescent="0.25">
      <c r="B19" s="640" t="s">
        <v>589</v>
      </c>
      <c r="C19" s="638" t="s">
        <v>644</v>
      </c>
      <c r="D19" s="665">
        <f t="shared" si="7"/>
        <v>0</v>
      </c>
      <c r="E19" s="710">
        <f t="shared" si="8"/>
        <v>0</v>
      </c>
      <c r="F19" s="870">
        <v>0</v>
      </c>
      <c r="G19" s="832">
        <f t="shared" si="0"/>
        <v>0</v>
      </c>
      <c r="H19" s="872">
        <v>0</v>
      </c>
      <c r="I19" s="832">
        <f t="shared" si="1"/>
        <v>0</v>
      </c>
      <c r="J19" s="872">
        <v>0</v>
      </c>
      <c r="K19" s="832">
        <f t="shared" si="2"/>
        <v>0</v>
      </c>
      <c r="L19" s="872">
        <v>0</v>
      </c>
      <c r="M19" s="832">
        <f t="shared" si="3"/>
        <v>0</v>
      </c>
      <c r="N19" s="872">
        <v>0</v>
      </c>
      <c r="O19" s="832">
        <f t="shared" si="4"/>
        <v>0</v>
      </c>
      <c r="P19" s="872">
        <v>0</v>
      </c>
      <c r="Q19" s="832">
        <f t="shared" si="5"/>
        <v>0</v>
      </c>
      <c r="R19" s="872">
        <v>0</v>
      </c>
      <c r="S19" s="832">
        <f t="shared" si="6"/>
        <v>0</v>
      </c>
      <c r="T19" s="872">
        <v>0</v>
      </c>
      <c r="U19" s="710">
        <f t="shared" si="9"/>
        <v>0</v>
      </c>
      <c r="W19" s="1024"/>
      <c r="X19" s="1024"/>
      <c r="Y19" s="1024"/>
      <c r="Z19" s="1024"/>
    </row>
    <row r="20" spans="2:26" x14ac:dyDescent="0.25">
      <c r="B20" s="640" t="s">
        <v>590</v>
      </c>
      <c r="C20" s="638" t="s">
        <v>106</v>
      </c>
      <c r="D20" s="665">
        <f t="shared" si="7"/>
        <v>1295544.3400000001</v>
      </c>
      <c r="E20" s="710">
        <f t="shared" si="8"/>
        <v>6.0735074869696897</v>
      </c>
      <c r="F20" s="1014">
        <v>610212.31000000006</v>
      </c>
      <c r="G20" s="832">
        <f t="shared" si="0"/>
        <v>2.8606732467574747</v>
      </c>
      <c r="H20" s="1013">
        <v>305877.88</v>
      </c>
      <c r="I20" s="832">
        <f t="shared" si="1"/>
        <v>1.4339544675703002</v>
      </c>
      <c r="J20" s="872">
        <v>0</v>
      </c>
      <c r="K20" s="832">
        <f t="shared" si="2"/>
        <v>0</v>
      </c>
      <c r="L20" s="872">
        <v>0</v>
      </c>
      <c r="M20" s="832">
        <f t="shared" si="3"/>
        <v>0</v>
      </c>
      <c r="N20" s="872">
        <v>0</v>
      </c>
      <c r="O20" s="832">
        <f t="shared" si="4"/>
        <v>0</v>
      </c>
      <c r="P20" s="1013">
        <v>379454.15</v>
      </c>
      <c r="Q20" s="832">
        <f t="shared" si="5"/>
        <v>1.778879772641915</v>
      </c>
      <c r="R20" s="1013">
        <v>366404.15</v>
      </c>
      <c r="S20" s="832">
        <f t="shared" si="6"/>
        <v>1.7177014167510201</v>
      </c>
      <c r="T20" s="1012">
        <v>13050</v>
      </c>
      <c r="U20" s="710">
        <f t="shared" si="9"/>
        <v>6.1178355890894827E-2</v>
      </c>
      <c r="W20" s="1024"/>
      <c r="X20" s="1024"/>
      <c r="Y20" s="1024"/>
      <c r="Z20" s="1024"/>
    </row>
    <row r="21" spans="2:26" ht="26.25" customHeight="1" x14ac:dyDescent="0.25">
      <c r="B21" s="637" t="s">
        <v>591</v>
      </c>
      <c r="C21" s="638" t="s">
        <v>503</v>
      </c>
      <c r="D21" s="665">
        <f t="shared" si="7"/>
        <v>0</v>
      </c>
      <c r="E21" s="710">
        <f t="shared" si="8"/>
        <v>0</v>
      </c>
      <c r="F21" s="870">
        <v>0</v>
      </c>
      <c r="G21" s="832">
        <f t="shared" si="0"/>
        <v>0</v>
      </c>
      <c r="H21" s="872">
        <v>0</v>
      </c>
      <c r="I21" s="832">
        <f t="shared" si="1"/>
        <v>0</v>
      </c>
      <c r="J21" s="872">
        <v>0</v>
      </c>
      <c r="K21" s="832">
        <f t="shared" si="2"/>
        <v>0</v>
      </c>
      <c r="L21" s="872">
        <v>0</v>
      </c>
      <c r="M21" s="832">
        <f t="shared" si="3"/>
        <v>0</v>
      </c>
      <c r="N21" s="872">
        <v>0</v>
      </c>
      <c r="O21" s="832">
        <f t="shared" si="4"/>
        <v>0</v>
      </c>
      <c r="P21" s="872">
        <v>0</v>
      </c>
      <c r="Q21" s="832">
        <f t="shared" si="5"/>
        <v>0</v>
      </c>
      <c r="R21" s="872">
        <v>0</v>
      </c>
      <c r="S21" s="832">
        <f t="shared" si="6"/>
        <v>0</v>
      </c>
      <c r="T21" s="872">
        <v>0</v>
      </c>
      <c r="U21" s="710">
        <f t="shared" si="9"/>
        <v>0</v>
      </c>
      <c r="W21" s="1024"/>
      <c r="X21" s="1024"/>
      <c r="Y21" s="1024"/>
      <c r="Z21" s="1024"/>
    </row>
    <row r="22" spans="2:26" ht="29.25" customHeight="1" x14ac:dyDescent="0.25">
      <c r="B22" s="637" t="s">
        <v>592</v>
      </c>
      <c r="C22" s="638" t="s">
        <v>505</v>
      </c>
      <c r="D22" s="665">
        <f t="shared" si="7"/>
        <v>0</v>
      </c>
      <c r="E22" s="710">
        <f t="shared" si="8"/>
        <v>0</v>
      </c>
      <c r="F22" s="870">
        <v>0</v>
      </c>
      <c r="G22" s="832">
        <f t="shared" si="0"/>
        <v>0</v>
      </c>
      <c r="H22" s="872">
        <v>0</v>
      </c>
      <c r="I22" s="832">
        <f t="shared" si="1"/>
        <v>0</v>
      </c>
      <c r="J22" s="872">
        <v>0</v>
      </c>
      <c r="K22" s="832">
        <f t="shared" si="2"/>
        <v>0</v>
      </c>
      <c r="L22" s="872">
        <v>0</v>
      </c>
      <c r="M22" s="832">
        <f t="shared" si="3"/>
        <v>0</v>
      </c>
      <c r="N22" s="872">
        <v>0</v>
      </c>
      <c r="O22" s="832">
        <f t="shared" si="4"/>
        <v>0</v>
      </c>
      <c r="P22" s="872">
        <v>0</v>
      </c>
      <c r="Q22" s="832">
        <f t="shared" si="5"/>
        <v>0</v>
      </c>
      <c r="R22" s="872">
        <v>0</v>
      </c>
      <c r="S22" s="832">
        <f t="shared" si="6"/>
        <v>0</v>
      </c>
      <c r="T22" s="872">
        <v>0</v>
      </c>
      <c r="U22" s="710">
        <f t="shared" si="9"/>
        <v>0</v>
      </c>
      <c r="W22" s="1024"/>
      <c r="X22" s="1024"/>
      <c r="Y22" s="1024"/>
      <c r="Z22" s="1024"/>
    </row>
    <row r="23" spans="2:26" ht="15" customHeight="1" x14ac:dyDescent="0.25">
      <c r="B23" s="637" t="s">
        <v>593</v>
      </c>
      <c r="C23" s="638" t="s">
        <v>509</v>
      </c>
      <c r="D23" s="665">
        <f t="shared" si="7"/>
        <v>0</v>
      </c>
      <c r="E23" s="710">
        <f t="shared" si="8"/>
        <v>0</v>
      </c>
      <c r="F23" s="870"/>
      <c r="G23" s="832">
        <f t="shared" si="0"/>
        <v>0</v>
      </c>
      <c r="H23" s="872">
        <v>0</v>
      </c>
      <c r="I23" s="832">
        <f t="shared" si="1"/>
        <v>0</v>
      </c>
      <c r="J23" s="872">
        <v>0</v>
      </c>
      <c r="K23" s="832">
        <f t="shared" si="2"/>
        <v>0</v>
      </c>
      <c r="L23" s="872">
        <v>0</v>
      </c>
      <c r="M23" s="832">
        <f t="shared" si="3"/>
        <v>0</v>
      </c>
      <c r="N23" s="872">
        <v>0</v>
      </c>
      <c r="O23" s="832">
        <f t="shared" si="4"/>
        <v>0</v>
      </c>
      <c r="P23" s="872">
        <v>0</v>
      </c>
      <c r="Q23" s="832">
        <f t="shared" si="5"/>
        <v>0</v>
      </c>
      <c r="R23" s="872">
        <v>0</v>
      </c>
      <c r="S23" s="832">
        <f t="shared" si="6"/>
        <v>0</v>
      </c>
      <c r="T23" s="872">
        <v>0</v>
      </c>
      <c r="U23" s="710">
        <f t="shared" si="9"/>
        <v>0</v>
      </c>
      <c r="W23" s="1024"/>
      <c r="X23" s="1024"/>
      <c r="Y23" s="1024"/>
      <c r="Z23" s="1024"/>
    </row>
    <row r="24" spans="2:26" ht="68.25" customHeight="1" x14ac:dyDescent="0.25">
      <c r="B24" s="637" t="s">
        <v>594</v>
      </c>
      <c r="C24" s="638" t="s">
        <v>511</v>
      </c>
      <c r="D24" s="665">
        <f t="shared" si="7"/>
        <v>118675.38</v>
      </c>
      <c r="E24" s="710">
        <f t="shared" si="8"/>
        <v>0.55634978031625915</v>
      </c>
      <c r="F24" s="870">
        <f>F27+F28+F29+F32</f>
        <v>99582.38</v>
      </c>
      <c r="G24" s="832">
        <f t="shared" si="0"/>
        <v>0.46684186085075308</v>
      </c>
      <c r="H24" s="872">
        <f>SUM(H25:H32)</f>
        <v>19093</v>
      </c>
      <c r="I24" s="832">
        <f t="shared" si="1"/>
        <v>8.9507919465506125E-2</v>
      </c>
      <c r="J24" s="872">
        <f>SUM(J25:J32)</f>
        <v>0</v>
      </c>
      <c r="K24" s="832">
        <f t="shared" si="2"/>
        <v>0</v>
      </c>
      <c r="L24" s="872">
        <f>SUM(L25:L32)</f>
        <v>0</v>
      </c>
      <c r="M24" s="832">
        <f t="shared" si="3"/>
        <v>0</v>
      </c>
      <c r="N24" s="872">
        <f>SUM(N25:N32)</f>
        <v>0</v>
      </c>
      <c r="O24" s="832">
        <f t="shared" si="4"/>
        <v>0</v>
      </c>
      <c r="P24" s="872">
        <f>SUM(P25:P32)</f>
        <v>0</v>
      </c>
      <c r="Q24" s="832">
        <f t="shared" si="5"/>
        <v>0</v>
      </c>
      <c r="R24" s="872">
        <f>SUM(R25:R32)</f>
        <v>0</v>
      </c>
      <c r="S24" s="832">
        <f t="shared" si="6"/>
        <v>0</v>
      </c>
      <c r="T24" s="872">
        <f>SUM(T25:T32)</f>
        <v>0</v>
      </c>
      <c r="U24" s="710">
        <f t="shared" si="9"/>
        <v>0</v>
      </c>
    </row>
    <row r="25" spans="2:26" ht="26.25" x14ac:dyDescent="0.25">
      <c r="B25" s="640" t="s">
        <v>595</v>
      </c>
      <c r="C25" s="638"/>
      <c r="D25" s="665">
        <f t="shared" si="7"/>
        <v>0</v>
      </c>
      <c r="E25" s="710">
        <f t="shared" si="8"/>
        <v>0</v>
      </c>
      <c r="F25" s="870">
        <v>0</v>
      </c>
      <c r="G25" s="832">
        <f t="shared" si="0"/>
        <v>0</v>
      </c>
      <c r="H25" s="872">
        <v>0</v>
      </c>
      <c r="I25" s="832">
        <f t="shared" si="1"/>
        <v>0</v>
      </c>
      <c r="J25" s="872">
        <v>0</v>
      </c>
      <c r="K25" s="832">
        <f t="shared" si="2"/>
        <v>0</v>
      </c>
      <c r="L25" s="872">
        <v>0</v>
      </c>
      <c r="M25" s="832">
        <f t="shared" si="3"/>
        <v>0</v>
      </c>
      <c r="N25" s="872">
        <v>0</v>
      </c>
      <c r="O25" s="832">
        <f t="shared" si="4"/>
        <v>0</v>
      </c>
      <c r="P25" s="872">
        <v>0</v>
      </c>
      <c r="Q25" s="832">
        <f t="shared" si="5"/>
        <v>0</v>
      </c>
      <c r="R25" s="872">
        <v>0</v>
      </c>
      <c r="S25" s="832">
        <f t="shared" si="6"/>
        <v>0</v>
      </c>
      <c r="T25" s="872">
        <v>0</v>
      </c>
      <c r="U25" s="710">
        <f t="shared" si="9"/>
        <v>0</v>
      </c>
      <c r="W25" s="1021" t="s">
        <v>238</v>
      </c>
      <c r="X25" s="1021"/>
      <c r="Y25" s="1021"/>
      <c r="Z25" s="1021"/>
    </row>
    <row r="26" spans="2:26" ht="26.25" x14ac:dyDescent="0.25">
      <c r="B26" s="640" t="s">
        <v>596</v>
      </c>
      <c r="C26" s="638"/>
      <c r="D26" s="665">
        <f t="shared" si="7"/>
        <v>0</v>
      </c>
      <c r="E26" s="710">
        <f t="shared" si="8"/>
        <v>0</v>
      </c>
      <c r="F26" s="870">
        <v>0</v>
      </c>
      <c r="G26" s="832">
        <f t="shared" si="0"/>
        <v>0</v>
      </c>
      <c r="H26" s="872">
        <v>0</v>
      </c>
      <c r="I26" s="832">
        <f t="shared" si="1"/>
        <v>0</v>
      </c>
      <c r="J26" s="872">
        <v>0</v>
      </c>
      <c r="K26" s="832">
        <f t="shared" si="2"/>
        <v>0</v>
      </c>
      <c r="L26" s="872">
        <v>0</v>
      </c>
      <c r="M26" s="832">
        <f t="shared" si="3"/>
        <v>0</v>
      </c>
      <c r="N26" s="872">
        <v>0</v>
      </c>
      <c r="O26" s="832">
        <f t="shared" si="4"/>
        <v>0</v>
      </c>
      <c r="P26" s="872">
        <v>0</v>
      </c>
      <c r="Q26" s="832">
        <f t="shared" si="5"/>
        <v>0</v>
      </c>
      <c r="R26" s="872">
        <v>0</v>
      </c>
      <c r="S26" s="832">
        <f t="shared" si="6"/>
        <v>0</v>
      </c>
      <c r="T26" s="872">
        <v>0</v>
      </c>
      <c r="U26" s="710">
        <f t="shared" si="9"/>
        <v>0</v>
      </c>
      <c r="W26" s="1021"/>
      <c r="X26" s="1021"/>
      <c r="Y26" s="1021"/>
      <c r="Z26" s="1021"/>
    </row>
    <row r="27" spans="2:26" ht="26.25" x14ac:dyDescent="0.25">
      <c r="B27" s="640" t="s">
        <v>597</v>
      </c>
      <c r="C27" s="638"/>
      <c r="D27" s="665">
        <f t="shared" si="7"/>
        <v>28704</v>
      </c>
      <c r="E27" s="710">
        <f t="shared" si="8"/>
        <v>0.13456425498024865</v>
      </c>
      <c r="F27" s="870">
        <v>9611</v>
      </c>
      <c r="G27" s="832">
        <f t="shared" si="0"/>
        <v>4.5056335514742536E-2</v>
      </c>
      <c r="H27" s="872">
        <v>19093</v>
      </c>
      <c r="I27" s="832">
        <f t="shared" si="1"/>
        <v>8.9507919465506125E-2</v>
      </c>
      <c r="J27" s="872">
        <v>0</v>
      </c>
      <c r="K27" s="832">
        <f t="shared" si="2"/>
        <v>0</v>
      </c>
      <c r="L27" s="872">
        <v>0</v>
      </c>
      <c r="M27" s="832">
        <f t="shared" si="3"/>
        <v>0</v>
      </c>
      <c r="N27" s="872">
        <v>0</v>
      </c>
      <c r="O27" s="832">
        <f t="shared" si="4"/>
        <v>0</v>
      </c>
      <c r="P27" s="872">
        <v>0</v>
      </c>
      <c r="Q27" s="832">
        <f t="shared" si="5"/>
        <v>0</v>
      </c>
      <c r="R27" s="872">
        <v>0</v>
      </c>
      <c r="S27" s="832">
        <f t="shared" si="6"/>
        <v>0</v>
      </c>
      <c r="T27" s="872">
        <v>0</v>
      </c>
      <c r="U27" s="710">
        <f t="shared" si="9"/>
        <v>0</v>
      </c>
      <c r="W27" s="1021"/>
      <c r="X27" s="1021"/>
      <c r="Y27" s="1021"/>
      <c r="Z27" s="1021"/>
    </row>
    <row r="28" spans="2:26" x14ac:dyDescent="0.25">
      <c r="B28" s="640" t="s">
        <v>598</v>
      </c>
      <c r="C28" s="638"/>
      <c r="D28" s="665">
        <f t="shared" si="7"/>
        <v>78726</v>
      </c>
      <c r="E28" s="710">
        <f t="shared" si="8"/>
        <v>0.36906722190548547</v>
      </c>
      <c r="F28" s="870">
        <v>78726</v>
      </c>
      <c r="G28" s="832">
        <f t="shared" si="0"/>
        <v>0.36906722190548547</v>
      </c>
      <c r="H28" s="872">
        <v>0</v>
      </c>
      <c r="I28" s="832">
        <f t="shared" si="1"/>
        <v>0</v>
      </c>
      <c r="J28" s="872">
        <v>0</v>
      </c>
      <c r="K28" s="832">
        <f t="shared" si="2"/>
        <v>0</v>
      </c>
      <c r="L28" s="872">
        <v>0</v>
      </c>
      <c r="M28" s="832">
        <f t="shared" si="3"/>
        <v>0</v>
      </c>
      <c r="N28" s="872">
        <v>0</v>
      </c>
      <c r="O28" s="832">
        <f t="shared" si="4"/>
        <v>0</v>
      </c>
      <c r="P28" s="872">
        <v>0</v>
      </c>
      <c r="Q28" s="832">
        <f t="shared" si="5"/>
        <v>0</v>
      </c>
      <c r="R28" s="872">
        <v>0</v>
      </c>
      <c r="S28" s="832">
        <f t="shared" si="6"/>
        <v>0</v>
      </c>
      <c r="T28" s="872">
        <v>0</v>
      </c>
      <c r="U28" s="710">
        <f t="shared" si="9"/>
        <v>0</v>
      </c>
      <c r="W28" s="1021"/>
      <c r="X28" s="1021"/>
      <c r="Y28" s="1021"/>
      <c r="Z28" s="1021"/>
    </row>
    <row r="29" spans="2:26" x14ac:dyDescent="0.25">
      <c r="B29" s="640" t="s">
        <v>599</v>
      </c>
      <c r="C29" s="638"/>
      <c r="D29" s="665">
        <f t="shared" si="7"/>
        <v>6293</v>
      </c>
      <c r="E29" s="710">
        <f t="shared" si="8"/>
        <v>2.9501562729609281E-2</v>
      </c>
      <c r="F29" s="870">
        <v>6293</v>
      </c>
      <c r="G29" s="832">
        <f t="shared" si="0"/>
        <v>2.9501562729609281E-2</v>
      </c>
      <c r="H29" s="872">
        <v>0</v>
      </c>
      <c r="I29" s="832">
        <f t="shared" si="1"/>
        <v>0</v>
      </c>
      <c r="J29" s="872">
        <v>0</v>
      </c>
      <c r="K29" s="832">
        <f t="shared" si="2"/>
        <v>0</v>
      </c>
      <c r="L29" s="872">
        <v>0</v>
      </c>
      <c r="M29" s="832">
        <f t="shared" si="3"/>
        <v>0</v>
      </c>
      <c r="N29" s="872">
        <v>0</v>
      </c>
      <c r="O29" s="832">
        <f t="shared" si="4"/>
        <v>0</v>
      </c>
      <c r="P29" s="872">
        <v>0</v>
      </c>
      <c r="Q29" s="832">
        <f t="shared" si="5"/>
        <v>0</v>
      </c>
      <c r="R29" s="872">
        <v>0</v>
      </c>
      <c r="S29" s="832">
        <f t="shared" si="6"/>
        <v>0</v>
      </c>
      <c r="T29" s="872">
        <v>0</v>
      </c>
      <c r="U29" s="710">
        <f t="shared" si="9"/>
        <v>0</v>
      </c>
      <c r="W29" s="1021"/>
      <c r="X29" s="1021"/>
      <c r="Y29" s="1021"/>
      <c r="Z29" s="1021"/>
    </row>
    <row r="30" spans="2:26" x14ac:dyDescent="0.25">
      <c r="B30" s="640" t="s">
        <v>600</v>
      </c>
      <c r="C30" s="638"/>
      <c r="D30" s="665">
        <f t="shared" si="7"/>
        <v>0</v>
      </c>
      <c r="E30" s="710">
        <f t="shared" si="8"/>
        <v>0</v>
      </c>
      <c r="F30" s="870">
        <v>0</v>
      </c>
      <c r="G30" s="832">
        <f t="shared" si="0"/>
        <v>0</v>
      </c>
      <c r="H30" s="872">
        <v>0</v>
      </c>
      <c r="I30" s="832">
        <f t="shared" si="1"/>
        <v>0</v>
      </c>
      <c r="J30" s="872">
        <v>0</v>
      </c>
      <c r="K30" s="832">
        <f t="shared" si="2"/>
        <v>0</v>
      </c>
      <c r="L30" s="872">
        <v>0</v>
      </c>
      <c r="M30" s="832">
        <f t="shared" si="3"/>
        <v>0</v>
      </c>
      <c r="N30" s="872">
        <v>0</v>
      </c>
      <c r="O30" s="832">
        <f t="shared" si="4"/>
        <v>0</v>
      </c>
      <c r="P30" s="872">
        <v>0</v>
      </c>
      <c r="Q30" s="832">
        <f t="shared" si="5"/>
        <v>0</v>
      </c>
      <c r="R30" s="872">
        <v>0</v>
      </c>
      <c r="S30" s="832">
        <f t="shared" si="6"/>
        <v>0</v>
      </c>
      <c r="T30" s="872">
        <v>0</v>
      </c>
      <c r="U30" s="710">
        <f t="shared" si="9"/>
        <v>0</v>
      </c>
      <c r="W30" s="1021"/>
      <c r="X30" s="1021"/>
      <c r="Y30" s="1021"/>
      <c r="Z30" s="1021"/>
    </row>
    <row r="31" spans="2:26" x14ac:dyDescent="0.25">
      <c r="B31" s="640" t="s">
        <v>601</v>
      </c>
      <c r="C31" s="638" t="s">
        <v>650</v>
      </c>
      <c r="D31" s="665">
        <f t="shared" si="7"/>
        <v>0</v>
      </c>
      <c r="E31" s="710">
        <f t="shared" si="8"/>
        <v>0</v>
      </c>
      <c r="F31" s="870">
        <v>0</v>
      </c>
      <c r="G31" s="832">
        <f t="shared" si="0"/>
        <v>0</v>
      </c>
      <c r="H31" s="872">
        <v>0</v>
      </c>
      <c r="I31" s="832">
        <f t="shared" si="1"/>
        <v>0</v>
      </c>
      <c r="J31" s="872">
        <v>0</v>
      </c>
      <c r="K31" s="832">
        <f t="shared" si="2"/>
        <v>0</v>
      </c>
      <c r="L31" s="872">
        <v>0</v>
      </c>
      <c r="M31" s="832">
        <f t="shared" si="3"/>
        <v>0</v>
      </c>
      <c r="N31" s="872">
        <v>0</v>
      </c>
      <c r="O31" s="832">
        <f t="shared" si="4"/>
        <v>0</v>
      </c>
      <c r="P31" s="872">
        <v>0</v>
      </c>
      <c r="Q31" s="832">
        <f t="shared" si="5"/>
        <v>0</v>
      </c>
      <c r="R31" s="872">
        <v>0</v>
      </c>
      <c r="S31" s="832">
        <f t="shared" si="6"/>
        <v>0</v>
      </c>
      <c r="T31" s="872">
        <v>0</v>
      </c>
      <c r="U31" s="710">
        <f t="shared" si="9"/>
        <v>0</v>
      </c>
    </row>
    <row r="32" spans="2:26" ht="28.5" customHeight="1" x14ac:dyDescent="0.25">
      <c r="B32" s="680" t="s">
        <v>602</v>
      </c>
      <c r="C32" s="681" t="s">
        <v>649</v>
      </c>
      <c r="D32" s="665">
        <f t="shared" si="7"/>
        <v>4952.38</v>
      </c>
      <c r="E32" s="710">
        <f t="shared" si="8"/>
        <v>2.3216740700915686E-2</v>
      </c>
      <c r="F32" s="870">
        <v>4952.38</v>
      </c>
      <c r="G32" s="832">
        <f t="shared" si="0"/>
        <v>2.3216740700915686E-2</v>
      </c>
      <c r="H32" s="872">
        <v>0</v>
      </c>
      <c r="I32" s="832">
        <f t="shared" si="1"/>
        <v>0</v>
      </c>
      <c r="J32" s="872">
        <v>0</v>
      </c>
      <c r="K32" s="832">
        <f t="shared" si="2"/>
        <v>0</v>
      </c>
      <c r="L32" s="872">
        <v>0</v>
      </c>
      <c r="M32" s="832">
        <f t="shared" si="3"/>
        <v>0</v>
      </c>
      <c r="N32" s="872">
        <v>0</v>
      </c>
      <c r="O32" s="832">
        <f t="shared" si="4"/>
        <v>0</v>
      </c>
      <c r="P32" s="872">
        <v>0</v>
      </c>
      <c r="Q32" s="832">
        <f t="shared" si="5"/>
        <v>0</v>
      </c>
      <c r="R32" s="872">
        <v>0</v>
      </c>
      <c r="S32" s="832">
        <f t="shared" si="6"/>
        <v>0</v>
      </c>
      <c r="T32" s="872">
        <v>0</v>
      </c>
      <c r="U32" s="710">
        <f t="shared" si="9"/>
        <v>0</v>
      </c>
    </row>
    <row r="33" spans="2:26" ht="27" customHeight="1" x14ac:dyDescent="0.25">
      <c r="B33" s="637" t="s">
        <v>603</v>
      </c>
      <c r="C33" s="638" t="s">
        <v>513</v>
      </c>
      <c r="D33" s="665">
        <f t="shared" si="7"/>
        <v>0</v>
      </c>
      <c r="E33" s="710">
        <f t="shared" si="8"/>
        <v>0</v>
      </c>
      <c r="F33" s="870">
        <v>0</v>
      </c>
      <c r="G33" s="832">
        <f t="shared" si="0"/>
        <v>0</v>
      </c>
      <c r="H33" s="872">
        <v>0</v>
      </c>
      <c r="I33" s="832">
        <f t="shared" si="1"/>
        <v>0</v>
      </c>
      <c r="J33" s="872">
        <v>0</v>
      </c>
      <c r="K33" s="832">
        <f t="shared" si="2"/>
        <v>0</v>
      </c>
      <c r="L33" s="872">
        <v>0</v>
      </c>
      <c r="M33" s="832">
        <f t="shared" si="3"/>
        <v>0</v>
      </c>
      <c r="N33" s="872">
        <v>0</v>
      </c>
      <c r="O33" s="832">
        <f t="shared" si="4"/>
        <v>0</v>
      </c>
      <c r="P33" s="872">
        <v>0</v>
      </c>
      <c r="Q33" s="832">
        <f t="shared" si="5"/>
        <v>0</v>
      </c>
      <c r="R33" s="872">
        <v>0</v>
      </c>
      <c r="S33" s="832">
        <f t="shared" si="6"/>
        <v>0</v>
      </c>
      <c r="T33" s="872">
        <v>0</v>
      </c>
      <c r="U33" s="710">
        <f t="shared" si="9"/>
        <v>0</v>
      </c>
    </row>
    <row r="34" spans="2:26" ht="51.75" x14ac:dyDescent="0.25">
      <c r="B34" s="640" t="s">
        <v>604</v>
      </c>
      <c r="C34" s="638"/>
      <c r="D34" s="665">
        <f t="shared" si="7"/>
        <v>0</v>
      </c>
      <c r="E34" s="710">
        <f t="shared" si="8"/>
        <v>0</v>
      </c>
      <c r="F34" s="870">
        <v>0</v>
      </c>
      <c r="G34" s="832">
        <f t="shared" si="0"/>
        <v>0</v>
      </c>
      <c r="H34" s="872">
        <v>0</v>
      </c>
      <c r="I34" s="832">
        <f t="shared" si="1"/>
        <v>0</v>
      </c>
      <c r="J34" s="872">
        <v>0</v>
      </c>
      <c r="K34" s="832">
        <f t="shared" si="2"/>
        <v>0</v>
      </c>
      <c r="L34" s="872">
        <v>0</v>
      </c>
      <c r="M34" s="832">
        <f t="shared" si="3"/>
        <v>0</v>
      </c>
      <c r="N34" s="872">
        <v>0</v>
      </c>
      <c r="O34" s="832">
        <f t="shared" si="4"/>
        <v>0</v>
      </c>
      <c r="P34" s="872">
        <v>0</v>
      </c>
      <c r="Q34" s="832">
        <f t="shared" si="5"/>
        <v>0</v>
      </c>
      <c r="R34" s="872">
        <v>0</v>
      </c>
      <c r="S34" s="832">
        <f t="shared" si="6"/>
        <v>0</v>
      </c>
      <c r="T34" s="872">
        <v>0</v>
      </c>
      <c r="U34" s="710">
        <f t="shared" si="9"/>
        <v>0</v>
      </c>
      <c r="W34" s="14"/>
      <c r="X34" s="14"/>
      <c r="Y34" s="14"/>
      <c r="Z34" s="14"/>
    </row>
    <row r="35" spans="2:26" ht="28.5" customHeight="1" x14ac:dyDescent="0.25">
      <c r="B35" s="640" t="s">
        <v>605</v>
      </c>
      <c r="C35" s="638"/>
      <c r="D35" s="665">
        <f t="shared" si="7"/>
        <v>0</v>
      </c>
      <c r="E35" s="710">
        <f t="shared" si="8"/>
        <v>0</v>
      </c>
      <c r="F35" s="870">
        <v>0</v>
      </c>
      <c r="G35" s="832">
        <f t="shared" si="0"/>
        <v>0</v>
      </c>
      <c r="H35" s="872">
        <v>0</v>
      </c>
      <c r="I35" s="832">
        <f t="shared" si="1"/>
        <v>0</v>
      </c>
      <c r="J35" s="872">
        <v>0</v>
      </c>
      <c r="K35" s="832">
        <f t="shared" si="2"/>
        <v>0</v>
      </c>
      <c r="L35" s="872">
        <v>0</v>
      </c>
      <c r="M35" s="832">
        <f t="shared" si="3"/>
        <v>0</v>
      </c>
      <c r="N35" s="872">
        <v>0</v>
      </c>
      <c r="O35" s="832">
        <f t="shared" si="4"/>
        <v>0</v>
      </c>
      <c r="P35" s="872">
        <v>0</v>
      </c>
      <c r="Q35" s="832">
        <f t="shared" si="5"/>
        <v>0</v>
      </c>
      <c r="R35" s="872">
        <v>0</v>
      </c>
      <c r="S35" s="832">
        <f t="shared" si="6"/>
        <v>0</v>
      </c>
      <c r="T35" s="872">
        <v>0</v>
      </c>
      <c r="U35" s="710">
        <f t="shared" si="9"/>
        <v>0</v>
      </c>
    </row>
    <row r="36" spans="2:26" x14ac:dyDescent="0.25">
      <c r="B36" s="637" t="s">
        <v>606</v>
      </c>
      <c r="C36" s="638" t="s">
        <v>522</v>
      </c>
      <c r="D36" s="665">
        <f t="shared" si="7"/>
        <v>0</v>
      </c>
      <c r="E36" s="710">
        <f t="shared" si="8"/>
        <v>0</v>
      </c>
      <c r="F36" s="870">
        <v>0</v>
      </c>
      <c r="G36" s="832">
        <f t="shared" si="0"/>
        <v>0</v>
      </c>
      <c r="H36" s="872">
        <v>0</v>
      </c>
      <c r="I36" s="832">
        <f t="shared" si="1"/>
        <v>0</v>
      </c>
      <c r="J36" s="872">
        <v>0</v>
      </c>
      <c r="K36" s="832">
        <f t="shared" si="2"/>
        <v>0</v>
      </c>
      <c r="L36" s="872">
        <v>0</v>
      </c>
      <c r="M36" s="832">
        <f t="shared" si="3"/>
        <v>0</v>
      </c>
      <c r="N36" s="872">
        <v>0</v>
      </c>
      <c r="O36" s="832">
        <f t="shared" si="4"/>
        <v>0</v>
      </c>
      <c r="P36" s="872">
        <v>0</v>
      </c>
      <c r="Q36" s="832">
        <f t="shared" si="5"/>
        <v>0</v>
      </c>
      <c r="R36" s="872">
        <v>0</v>
      </c>
      <c r="S36" s="832">
        <f t="shared" si="6"/>
        <v>0</v>
      </c>
      <c r="T36" s="872">
        <v>0</v>
      </c>
      <c r="U36" s="710">
        <f t="shared" si="9"/>
        <v>0</v>
      </c>
    </row>
    <row r="37" spans="2:26" ht="39.75" customHeight="1" x14ac:dyDescent="0.25">
      <c r="B37" s="640" t="s">
        <v>607</v>
      </c>
      <c r="C37" s="638"/>
      <c r="D37" s="665">
        <f t="shared" si="7"/>
        <v>0</v>
      </c>
      <c r="E37" s="710">
        <f t="shared" si="8"/>
        <v>0</v>
      </c>
      <c r="F37" s="870">
        <v>0</v>
      </c>
      <c r="G37" s="832">
        <f t="shared" si="0"/>
        <v>0</v>
      </c>
      <c r="H37" s="872">
        <v>0</v>
      </c>
      <c r="I37" s="832">
        <f t="shared" si="1"/>
        <v>0</v>
      </c>
      <c r="J37" s="872">
        <v>0</v>
      </c>
      <c r="K37" s="832">
        <f t="shared" si="2"/>
        <v>0</v>
      </c>
      <c r="L37" s="872">
        <v>0</v>
      </c>
      <c r="M37" s="832">
        <f t="shared" si="3"/>
        <v>0</v>
      </c>
      <c r="N37" s="872">
        <v>0</v>
      </c>
      <c r="O37" s="832">
        <f t="shared" si="4"/>
        <v>0</v>
      </c>
      <c r="P37" s="872">
        <v>0</v>
      </c>
      <c r="Q37" s="832">
        <f t="shared" si="5"/>
        <v>0</v>
      </c>
      <c r="R37" s="872">
        <v>0</v>
      </c>
      <c r="S37" s="832">
        <f t="shared" si="6"/>
        <v>0</v>
      </c>
      <c r="T37" s="872">
        <v>0</v>
      </c>
      <c r="U37" s="710">
        <f t="shared" si="9"/>
        <v>0</v>
      </c>
    </row>
    <row r="38" spans="2:26" ht="27" customHeight="1" x14ac:dyDescent="0.25">
      <c r="B38" s="639" t="s">
        <v>608</v>
      </c>
      <c r="C38" s="638"/>
      <c r="D38" s="665">
        <f t="shared" si="7"/>
        <v>0</v>
      </c>
      <c r="E38" s="710">
        <f t="shared" si="8"/>
        <v>0</v>
      </c>
      <c r="F38" s="870">
        <v>0</v>
      </c>
      <c r="G38" s="832">
        <f t="shared" si="0"/>
        <v>0</v>
      </c>
      <c r="H38" s="872">
        <v>0</v>
      </c>
      <c r="I38" s="832">
        <f t="shared" si="1"/>
        <v>0</v>
      </c>
      <c r="J38" s="872">
        <v>0</v>
      </c>
      <c r="K38" s="832">
        <f t="shared" si="2"/>
        <v>0</v>
      </c>
      <c r="L38" s="872">
        <v>0</v>
      </c>
      <c r="M38" s="832">
        <f t="shared" si="3"/>
        <v>0</v>
      </c>
      <c r="N38" s="872">
        <v>0</v>
      </c>
      <c r="O38" s="832">
        <f t="shared" si="4"/>
        <v>0</v>
      </c>
      <c r="P38" s="872">
        <v>0</v>
      </c>
      <c r="Q38" s="832">
        <f t="shared" si="5"/>
        <v>0</v>
      </c>
      <c r="R38" s="872">
        <v>0</v>
      </c>
      <c r="S38" s="832">
        <f t="shared" si="6"/>
        <v>0</v>
      </c>
      <c r="T38" s="872">
        <v>0</v>
      </c>
      <c r="U38" s="710">
        <f t="shared" si="9"/>
        <v>0</v>
      </c>
    </row>
    <row r="39" spans="2:26" ht="29.45" customHeight="1" thickBot="1" x14ac:dyDescent="0.3">
      <c r="B39" s="641" t="s">
        <v>152</v>
      </c>
      <c r="C39" s="642">
        <v>9000</v>
      </c>
      <c r="D39" s="833">
        <f>D8+D9+D10+D21+D22+D23+D24+D33+D36</f>
        <v>21331073.400000002</v>
      </c>
      <c r="E39" s="834">
        <v>1</v>
      </c>
      <c r="F39" s="835">
        <f t="shared" ref="F39:T39" si="10">F8+F9+F10+F21+F22+F23+F24+F33+F36</f>
        <v>19013481.57</v>
      </c>
      <c r="G39" s="836" t="s">
        <v>5</v>
      </c>
      <c r="H39" s="835">
        <f t="shared" si="10"/>
        <v>1931875.5699999998</v>
      </c>
      <c r="I39" s="836" t="s">
        <v>5</v>
      </c>
      <c r="J39" s="837">
        <f t="shared" si="10"/>
        <v>0</v>
      </c>
      <c r="K39" s="836" t="s">
        <v>5</v>
      </c>
      <c r="L39" s="837">
        <f t="shared" si="10"/>
        <v>0</v>
      </c>
      <c r="M39" s="836" t="s">
        <v>5</v>
      </c>
      <c r="N39" s="837">
        <f t="shared" si="10"/>
        <v>0</v>
      </c>
      <c r="O39" s="836" t="s">
        <v>5</v>
      </c>
      <c r="P39" s="837">
        <f t="shared" si="10"/>
        <v>385716.26</v>
      </c>
      <c r="Q39" s="836" t="s">
        <v>5</v>
      </c>
      <c r="R39" s="837">
        <f t="shared" si="10"/>
        <v>369866.26</v>
      </c>
      <c r="S39" s="836" t="s">
        <v>5</v>
      </c>
      <c r="T39" s="837">
        <f t="shared" si="10"/>
        <v>15850</v>
      </c>
      <c r="U39" s="838" t="s">
        <v>5</v>
      </c>
    </row>
    <row r="40" spans="2:26" x14ac:dyDescent="0.25">
      <c r="E40" s="711">
        <v>1</v>
      </c>
    </row>
    <row r="41" spans="2:26" ht="39" customHeight="1" x14ac:dyDescent="0.25">
      <c r="B41" s="1049" t="s">
        <v>209</v>
      </c>
      <c r="C41" s="1049"/>
      <c r="D41" s="553"/>
      <c r="E41" s="553"/>
      <c r="F41" s="555"/>
      <c r="G41" s="555"/>
      <c r="H41" s="390"/>
      <c r="I41" s="390"/>
      <c r="J41" s="498"/>
    </row>
    <row r="42" spans="2:26" ht="15" customHeight="1" x14ac:dyDescent="0.25">
      <c r="B42" s="499"/>
      <c r="C42" s="643"/>
      <c r="D42" s="1047" t="s">
        <v>199</v>
      </c>
      <c r="E42" s="1047"/>
      <c r="F42" s="1047"/>
      <c r="G42" s="480"/>
      <c r="H42" s="282"/>
      <c r="I42" s="282"/>
      <c r="J42" s="1047" t="s">
        <v>201</v>
      </c>
      <c r="K42" s="1047"/>
      <c r="L42" s="1047"/>
    </row>
    <row r="43" spans="2:26" x14ac:dyDescent="0.25">
      <c r="B43" s="499" t="s">
        <v>202</v>
      </c>
      <c r="C43" s="644"/>
      <c r="D43" s="645"/>
      <c r="E43" s="645"/>
      <c r="F43" s="645"/>
      <c r="G43" s="266"/>
      <c r="H43" s="556"/>
      <c r="I43" s="556"/>
      <c r="J43" s="498"/>
      <c r="K43" s="498"/>
      <c r="L43" s="498"/>
    </row>
    <row r="44" spans="2:26" ht="15" customHeight="1" x14ac:dyDescent="0.25">
      <c r="B44" s="266"/>
      <c r="C44" s="643"/>
      <c r="D44" s="1047" t="s">
        <v>199</v>
      </c>
      <c r="E44" s="1047"/>
      <c r="F44" s="1047"/>
      <c r="G44" s="480"/>
      <c r="H44" s="282"/>
      <c r="I44" s="282"/>
      <c r="J44" s="1047" t="s">
        <v>204</v>
      </c>
      <c r="K44" s="1047"/>
      <c r="L44" s="1047"/>
    </row>
    <row r="45" spans="2:26" x14ac:dyDescent="0.25">
      <c r="B45" s="499" t="s">
        <v>205</v>
      </c>
      <c r="C45" s="646"/>
      <c r="D45" s="555"/>
      <c r="E45" s="555"/>
      <c r="F45" s="555"/>
      <c r="G45" s="555"/>
      <c r="H45" s="13"/>
      <c r="I45" s="13"/>
      <c r="J45" s="13"/>
    </row>
  </sheetData>
  <sheetProtection password="CC5B" sheet="1" objects="1" scenarios="1"/>
  <customSheetViews>
    <customSheetView guid="{BA6529BE-B863-4BA8-8CC0-F00E437619FD}" showGridLines="0">
      <selection activeCell="B3" sqref="B3:B6"/>
      <pageMargins left="0.59055118110236227" right="0.39370078740157483" top="0.59055118110236227" bottom="0.59055118110236227" header="0.31496062992125984" footer="0"/>
      <pageSetup paperSize="8" scale="94" orientation="landscape" r:id="rId1"/>
    </customSheetView>
    <customSheetView guid="{95DD708D-4A5C-408B-8CB3-ECC420750A58}" scale="75" showGridLines="0" topLeftCell="A7">
      <selection activeCell="H14" sqref="H14"/>
      <pageMargins left="0.59055118110236227" right="0.39370078740157483" top="0.59055118110236227" bottom="0.59055118110236227" header="0.31496062992125984" footer="0"/>
      <pageSetup paperSize="8" scale="94" orientation="landscape" r:id="rId2"/>
    </customSheetView>
    <customSheetView guid="{D5E1E135-06FF-4731-AF73-082FBD4542B2}" scale="55" showGridLines="0">
      <selection activeCell="P24" sqref="P24"/>
      <pageMargins left="0.59055118110236227" right="0.39370078740157483" top="0.59055118110236227" bottom="0.59055118110236227" header="0.31496062992125984" footer="0"/>
      <pageSetup paperSize="8" scale="94" orientation="landscape" r:id="rId3"/>
    </customSheetView>
    <customSheetView guid="{5D0CB696-94A5-4D01-93B2-E30B23A894E2}" scale="85" showGridLines="0" topLeftCell="C1">
      <selection activeCell="Q17" sqref="Q16:Z23"/>
      <pageMargins left="0.59055118110236227" right="0.39370078740157483" top="0.59055118110236227" bottom="0.59055118110236227" header="0.31496062992125984" footer="0"/>
      <pageSetup paperSize="8" scale="94" orientation="landscape" r:id="rId4"/>
    </customSheetView>
    <customSheetView guid="{E23BC486-85E6-4A44-88C1-79DF561C9EE6}" scale="75" showGridLines="0" topLeftCell="A7">
      <selection activeCell="H14" sqref="H14"/>
      <pageMargins left="0.59055118110236227" right="0.39370078740157483" top="0.59055118110236227" bottom="0.59055118110236227" header="0.31496062992125984" footer="0"/>
      <pageSetup paperSize="8" scale="94" orientation="landscape" r:id="rId5"/>
    </customSheetView>
  </customSheetViews>
  <mergeCells count="30">
    <mergeCell ref="B1:U1"/>
    <mergeCell ref="B3:B6"/>
    <mergeCell ref="C3:C6"/>
    <mergeCell ref="D3:D6"/>
    <mergeCell ref="E3:E6"/>
    <mergeCell ref="F3:U3"/>
    <mergeCell ref="R4:U4"/>
    <mergeCell ref="J5:M5"/>
    <mergeCell ref="R5:R6"/>
    <mergeCell ref="S5:S6"/>
    <mergeCell ref="U5:U6"/>
    <mergeCell ref="W10:Z15"/>
    <mergeCell ref="W17:Z23"/>
    <mergeCell ref="W25:Z30"/>
    <mergeCell ref="B41:C41"/>
    <mergeCell ref="W3:Z8"/>
    <mergeCell ref="F4:F6"/>
    <mergeCell ref="G4:G6"/>
    <mergeCell ref="H4:H6"/>
    <mergeCell ref="I4:I6"/>
    <mergeCell ref="J4:M4"/>
    <mergeCell ref="N4:N6"/>
    <mergeCell ref="O4:O6"/>
    <mergeCell ref="P4:P6"/>
    <mergeCell ref="Q4:Q6"/>
    <mergeCell ref="D42:F42"/>
    <mergeCell ref="J42:L42"/>
    <mergeCell ref="D44:F44"/>
    <mergeCell ref="J44:L44"/>
    <mergeCell ref="T5:T6"/>
  </mergeCells>
  <pageMargins left="0.59055118110236227" right="0.39370078740157483" top="0.59055118110236227" bottom="0.59055118110236227" header="0.31496062992125984" footer="0"/>
  <pageSetup paperSize="8" scale="94" orientation="landscape" r:id="rId6"/>
  <legacyDrawing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zoomScale="85" zoomScaleNormal="85" workbookViewId="0">
      <selection activeCell="F14" sqref="F14"/>
    </sheetView>
  </sheetViews>
  <sheetFormatPr defaultColWidth="9.140625" defaultRowHeight="15" x14ac:dyDescent="0.25"/>
  <cols>
    <col min="1" max="1" width="0.7109375" style="35" customWidth="1"/>
    <col min="2" max="2" width="45" style="544" customWidth="1"/>
    <col min="3" max="3" width="6.7109375" style="501" customWidth="1"/>
    <col min="4" max="4" width="7.85546875" style="501" customWidth="1"/>
    <col min="5" max="5" width="17.42578125" style="501" customWidth="1"/>
    <col min="6" max="6" width="17" style="501" customWidth="1"/>
    <col min="7" max="7" width="17.42578125" style="501" customWidth="1"/>
    <col min="8" max="8" width="11.140625" style="501" customWidth="1"/>
    <col min="9" max="9" width="18.7109375" style="501" customWidth="1"/>
    <col min="10" max="10" width="17.42578125" style="501" customWidth="1"/>
    <col min="11" max="11" width="19.42578125" style="501" customWidth="1"/>
    <col min="12" max="12" width="17.42578125" style="501" customWidth="1"/>
    <col min="13" max="13" width="9.140625" style="35"/>
    <col min="14" max="17" width="8.85546875" customWidth="1"/>
    <col min="18" max="16384" width="9.140625" style="35"/>
  </cols>
  <sheetData>
    <row r="1" spans="2:17" x14ac:dyDescent="0.25">
      <c r="B1" s="1415" t="s">
        <v>451</v>
      </c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N1" s="362"/>
      <c r="O1" s="362"/>
      <c r="P1" s="362"/>
      <c r="Q1" s="362"/>
    </row>
    <row r="2" spans="2:17" ht="13.7" customHeight="1" x14ac:dyDescent="0.25"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N2" s="288" t="s">
        <v>234</v>
      </c>
      <c r="O2" s="287"/>
      <c r="P2" s="287"/>
      <c r="Q2" s="287"/>
    </row>
    <row r="3" spans="2:17" ht="15" customHeight="1" x14ac:dyDescent="0.2">
      <c r="B3" s="1185" t="s">
        <v>45</v>
      </c>
      <c r="C3" s="1382" t="s">
        <v>2</v>
      </c>
      <c r="D3" s="1443" t="s">
        <v>258</v>
      </c>
      <c r="E3" s="1438"/>
      <c r="F3" s="1438"/>
      <c r="G3" s="1444"/>
      <c r="H3" s="1443" t="s">
        <v>268</v>
      </c>
      <c r="I3" s="1438"/>
      <c r="J3" s="1438"/>
      <c r="K3" s="1438"/>
      <c r="L3" s="1438"/>
      <c r="N3" s="1027" t="s">
        <v>235</v>
      </c>
      <c r="O3" s="1027"/>
      <c r="P3" s="1027"/>
      <c r="Q3" s="1027"/>
    </row>
    <row r="4" spans="2:17" ht="15" customHeight="1" x14ac:dyDescent="0.2">
      <c r="B4" s="1185"/>
      <c r="C4" s="1382"/>
      <c r="D4" s="1445"/>
      <c r="E4" s="1446"/>
      <c r="F4" s="1446"/>
      <c r="G4" s="1447"/>
      <c r="H4" s="1445"/>
      <c r="I4" s="1446"/>
      <c r="J4" s="1446"/>
      <c r="K4" s="1446"/>
      <c r="L4" s="1446"/>
      <c r="N4" s="1027"/>
      <c r="O4" s="1027"/>
      <c r="P4" s="1027"/>
      <c r="Q4" s="1027"/>
    </row>
    <row r="5" spans="2:17" ht="12.75" customHeight="1" x14ac:dyDescent="0.2">
      <c r="B5" s="1185"/>
      <c r="C5" s="1382"/>
      <c r="D5" s="1440" t="s">
        <v>1</v>
      </c>
      <c r="E5" s="1253" t="s">
        <v>79</v>
      </c>
      <c r="F5" s="1450"/>
      <c r="G5" s="1451"/>
      <c r="H5" s="1253" t="s">
        <v>1</v>
      </c>
      <c r="I5" s="1452" t="s">
        <v>79</v>
      </c>
      <c r="J5" s="1453"/>
      <c r="K5" s="1453"/>
      <c r="L5" s="1453"/>
      <c r="N5" s="1027"/>
      <c r="O5" s="1027"/>
      <c r="P5" s="1027"/>
      <c r="Q5" s="1027"/>
    </row>
    <row r="6" spans="2:17" ht="28.5" customHeight="1" x14ac:dyDescent="0.2">
      <c r="B6" s="1185"/>
      <c r="C6" s="1382"/>
      <c r="D6" s="1448"/>
      <c r="E6" s="1253" t="s">
        <v>254</v>
      </c>
      <c r="F6" s="1253" t="s">
        <v>253</v>
      </c>
      <c r="G6" s="1438" t="s">
        <v>290</v>
      </c>
      <c r="H6" s="1450"/>
      <c r="I6" s="1440" t="s">
        <v>452</v>
      </c>
      <c r="J6" s="1253" t="s">
        <v>453</v>
      </c>
      <c r="K6" s="1253" t="s">
        <v>454</v>
      </c>
      <c r="L6" s="1254" t="s">
        <v>455</v>
      </c>
      <c r="N6" s="1027"/>
      <c r="O6" s="1027"/>
      <c r="P6" s="1027"/>
      <c r="Q6" s="1027"/>
    </row>
    <row r="7" spans="2:17" ht="26.25" customHeight="1" x14ac:dyDescent="0.2">
      <c r="B7" s="1185"/>
      <c r="C7" s="1382"/>
      <c r="D7" s="1449"/>
      <c r="E7" s="1437"/>
      <c r="F7" s="1437"/>
      <c r="G7" s="1439"/>
      <c r="H7" s="1450"/>
      <c r="I7" s="1441"/>
      <c r="J7" s="1253"/>
      <c r="K7" s="1253"/>
      <c r="L7" s="1254"/>
      <c r="N7" s="1027"/>
      <c r="O7" s="1027"/>
      <c r="P7" s="1027"/>
      <c r="Q7" s="1027"/>
    </row>
    <row r="8" spans="2:17" ht="13.5" thickBot="1" x14ac:dyDescent="0.25">
      <c r="B8" s="573">
        <v>1</v>
      </c>
      <c r="C8" s="564">
        <v>2</v>
      </c>
      <c r="D8" s="564">
        <v>3</v>
      </c>
      <c r="E8" s="564">
        <v>4</v>
      </c>
      <c r="F8" s="564">
        <v>5</v>
      </c>
      <c r="G8" s="564">
        <v>6</v>
      </c>
      <c r="H8" s="564">
        <v>7</v>
      </c>
      <c r="I8" s="564">
        <v>8</v>
      </c>
      <c r="J8" s="564">
        <v>9</v>
      </c>
      <c r="K8" s="564">
        <v>10</v>
      </c>
      <c r="L8" s="565">
        <v>11</v>
      </c>
      <c r="N8" s="1027"/>
      <c r="O8" s="1027"/>
      <c r="P8" s="1027"/>
      <c r="Q8" s="1027"/>
    </row>
    <row r="9" spans="2:17" x14ac:dyDescent="0.25">
      <c r="B9" s="574" t="s">
        <v>408</v>
      </c>
      <c r="C9" s="721">
        <v>1000</v>
      </c>
      <c r="D9" s="744">
        <f>E9+F9+G9</f>
        <v>0</v>
      </c>
      <c r="E9" s="745">
        <f>E10+E19+E20+E21+E22+E23+E24+E25</f>
        <v>0</v>
      </c>
      <c r="F9" s="745">
        <f t="shared" ref="F9:G9" si="0">F10+F19+F20+F21+F22+F23+F24+F25</f>
        <v>0</v>
      </c>
      <c r="G9" s="745">
        <f t="shared" si="0"/>
        <v>0</v>
      </c>
      <c r="H9" s="735">
        <f t="shared" ref="H9:H10" si="1">I9+J9+K9+L9</f>
        <v>0</v>
      </c>
      <c r="I9" s="745">
        <f t="shared" ref="I9" si="2">I10+I19+I20+I21+I22+I23+I24+I25</f>
        <v>0</v>
      </c>
      <c r="J9" s="745">
        <f t="shared" ref="J9" si="3">J10+J19+J20+J21+J22+J23+J24+J25</f>
        <v>0</v>
      </c>
      <c r="K9" s="745">
        <f t="shared" ref="K9" si="4">K10+K19+K20+K21+K22+K23+K24+K25</f>
        <v>0</v>
      </c>
      <c r="L9" s="745">
        <f t="shared" ref="L9" si="5">L10+L19+L20+L21+L22+L23+L24+L25</f>
        <v>0</v>
      </c>
      <c r="N9" s="287"/>
      <c r="O9" s="287"/>
      <c r="P9" s="287"/>
      <c r="Q9" s="287"/>
    </row>
    <row r="10" spans="2:17" ht="25.5" x14ac:dyDescent="0.2">
      <c r="B10" s="528" t="s">
        <v>409</v>
      </c>
      <c r="C10" s="722">
        <v>1100</v>
      </c>
      <c r="D10" s="744">
        <f t="shared" ref="D10:D52" si="6">E10+F10+G10</f>
        <v>0</v>
      </c>
      <c r="E10" s="746">
        <f>E11+E12+E13+E14+E15+E16+E17+E18</f>
        <v>0</v>
      </c>
      <c r="F10" s="746">
        <f t="shared" ref="F10:L10" si="7">F11+F12+F13+F14+F15+F16+F17+F18</f>
        <v>0</v>
      </c>
      <c r="G10" s="746">
        <f t="shared" si="7"/>
        <v>0</v>
      </c>
      <c r="H10" s="735">
        <f t="shared" si="1"/>
        <v>0</v>
      </c>
      <c r="I10" s="746">
        <f t="shared" si="7"/>
        <v>0</v>
      </c>
      <c r="J10" s="746">
        <f t="shared" si="7"/>
        <v>0</v>
      </c>
      <c r="K10" s="746">
        <f t="shared" si="7"/>
        <v>0</v>
      </c>
      <c r="L10" s="746">
        <f t="shared" si="7"/>
        <v>0</v>
      </c>
      <c r="N10" s="1029" t="s">
        <v>236</v>
      </c>
      <c r="O10" s="1029"/>
      <c r="P10" s="1029"/>
      <c r="Q10" s="1029"/>
    </row>
    <row r="11" spans="2:17" ht="40.700000000000003" customHeight="1" x14ac:dyDescent="0.2">
      <c r="B11" s="525" t="s">
        <v>410</v>
      </c>
      <c r="C11" s="722">
        <v>1101</v>
      </c>
      <c r="D11" s="744">
        <f t="shared" si="6"/>
        <v>0</v>
      </c>
      <c r="E11" s="967">
        <v>0</v>
      </c>
      <c r="F11" s="967">
        <v>0</v>
      </c>
      <c r="G11" s="967">
        <v>0</v>
      </c>
      <c r="H11" s="735">
        <f t="shared" ref="H11:H51" si="8">(I11+J11+K11+L11)*1</f>
        <v>0</v>
      </c>
      <c r="I11" s="967">
        <v>0</v>
      </c>
      <c r="J11" s="967">
        <v>0</v>
      </c>
      <c r="K11" s="989">
        <v>0</v>
      </c>
      <c r="L11" s="990">
        <v>0</v>
      </c>
      <c r="N11" s="1029"/>
      <c r="O11" s="1029"/>
      <c r="P11" s="1029"/>
      <c r="Q11" s="1029"/>
    </row>
    <row r="12" spans="2:17" ht="25.5" x14ac:dyDescent="0.2">
      <c r="B12" s="525" t="s">
        <v>411</v>
      </c>
      <c r="C12" s="722">
        <v>1102</v>
      </c>
      <c r="D12" s="744">
        <f t="shared" si="6"/>
        <v>0</v>
      </c>
      <c r="E12" s="967">
        <v>0</v>
      </c>
      <c r="F12" s="967">
        <v>0</v>
      </c>
      <c r="G12" s="967">
        <v>0</v>
      </c>
      <c r="H12" s="735">
        <f t="shared" si="8"/>
        <v>0</v>
      </c>
      <c r="I12" s="967">
        <v>0</v>
      </c>
      <c r="J12" s="967">
        <v>0</v>
      </c>
      <c r="K12" s="967">
        <v>0</v>
      </c>
      <c r="L12" s="971">
        <v>0</v>
      </c>
      <c r="N12" s="1029"/>
      <c r="O12" s="1029"/>
      <c r="P12" s="1029"/>
      <c r="Q12" s="1029"/>
    </row>
    <row r="13" spans="2:17" ht="38.25" x14ac:dyDescent="0.2">
      <c r="B13" s="525" t="s">
        <v>456</v>
      </c>
      <c r="C13" s="722">
        <v>1103</v>
      </c>
      <c r="D13" s="744">
        <f t="shared" si="6"/>
        <v>0</v>
      </c>
      <c r="E13" s="967">
        <v>0</v>
      </c>
      <c r="F13" s="967">
        <v>0</v>
      </c>
      <c r="G13" s="967">
        <v>0</v>
      </c>
      <c r="H13" s="735">
        <f t="shared" si="8"/>
        <v>0</v>
      </c>
      <c r="I13" s="967">
        <v>0</v>
      </c>
      <c r="J13" s="967">
        <v>0</v>
      </c>
      <c r="K13" s="967">
        <v>0</v>
      </c>
      <c r="L13" s="971">
        <v>0</v>
      </c>
      <c r="N13" s="1029"/>
      <c r="O13" s="1029"/>
      <c r="P13" s="1029"/>
      <c r="Q13" s="1029"/>
    </row>
    <row r="14" spans="2:17" ht="38.25" x14ac:dyDescent="0.2">
      <c r="B14" s="525" t="s">
        <v>413</v>
      </c>
      <c r="C14" s="722">
        <v>1104</v>
      </c>
      <c r="D14" s="744">
        <f t="shared" si="6"/>
        <v>0</v>
      </c>
      <c r="E14" s="967">
        <v>0</v>
      </c>
      <c r="F14" s="967">
        <v>0</v>
      </c>
      <c r="G14" s="967">
        <v>0</v>
      </c>
      <c r="H14" s="735">
        <f t="shared" si="8"/>
        <v>0</v>
      </c>
      <c r="I14" s="967">
        <v>0</v>
      </c>
      <c r="J14" s="967">
        <v>0</v>
      </c>
      <c r="K14" s="967">
        <v>0</v>
      </c>
      <c r="L14" s="971">
        <v>0</v>
      </c>
      <c r="N14" s="1029"/>
      <c r="O14" s="1029"/>
      <c r="P14" s="1029"/>
      <c r="Q14" s="1029"/>
    </row>
    <row r="15" spans="2:17" ht="38.25" x14ac:dyDescent="0.2">
      <c r="B15" s="525" t="s">
        <v>414</v>
      </c>
      <c r="C15" s="722">
        <v>1105</v>
      </c>
      <c r="D15" s="744">
        <f t="shared" si="6"/>
        <v>0</v>
      </c>
      <c r="E15" s="967">
        <v>0</v>
      </c>
      <c r="F15" s="967">
        <v>0</v>
      </c>
      <c r="G15" s="967">
        <v>0</v>
      </c>
      <c r="H15" s="735">
        <f t="shared" si="8"/>
        <v>0</v>
      </c>
      <c r="I15" s="967">
        <v>0</v>
      </c>
      <c r="J15" s="967">
        <v>0</v>
      </c>
      <c r="K15" s="967">
        <v>0</v>
      </c>
      <c r="L15" s="971">
        <v>0</v>
      </c>
      <c r="N15" s="1029"/>
      <c r="O15" s="1029"/>
      <c r="P15" s="1029"/>
      <c r="Q15" s="1029"/>
    </row>
    <row r="16" spans="2:17" ht="39" x14ac:dyDescent="0.25">
      <c r="B16" s="525" t="s">
        <v>415</v>
      </c>
      <c r="C16" s="722">
        <v>1106</v>
      </c>
      <c r="D16" s="744">
        <f t="shared" si="6"/>
        <v>0</v>
      </c>
      <c r="E16" s="967">
        <v>0</v>
      </c>
      <c r="F16" s="967">
        <v>0</v>
      </c>
      <c r="G16" s="967">
        <v>0</v>
      </c>
      <c r="H16" s="735">
        <f t="shared" si="8"/>
        <v>0</v>
      </c>
      <c r="I16" s="967">
        <v>0</v>
      </c>
      <c r="J16" s="967">
        <v>0</v>
      </c>
      <c r="K16" s="967">
        <v>0</v>
      </c>
      <c r="L16" s="971">
        <v>0</v>
      </c>
      <c r="N16" s="287"/>
      <c r="O16" s="287"/>
      <c r="P16" s="287"/>
      <c r="Q16" s="287"/>
    </row>
    <row r="17" spans="2:17" ht="25.5" x14ac:dyDescent="0.2">
      <c r="B17" s="525" t="s">
        <v>416</v>
      </c>
      <c r="C17" s="722">
        <v>1107</v>
      </c>
      <c r="D17" s="744">
        <f t="shared" si="6"/>
        <v>0</v>
      </c>
      <c r="E17" s="967">
        <v>0</v>
      </c>
      <c r="F17" s="967">
        <v>0</v>
      </c>
      <c r="G17" s="967">
        <v>0</v>
      </c>
      <c r="H17" s="735">
        <f t="shared" si="8"/>
        <v>0</v>
      </c>
      <c r="I17" s="967">
        <v>0</v>
      </c>
      <c r="J17" s="967">
        <v>0</v>
      </c>
      <c r="K17" s="967">
        <v>0</v>
      </c>
      <c r="L17" s="971">
        <v>0</v>
      </c>
      <c r="N17" s="1024" t="s">
        <v>237</v>
      </c>
      <c r="O17" s="1024"/>
      <c r="P17" s="1024"/>
      <c r="Q17" s="1024"/>
    </row>
    <row r="18" spans="2:17" ht="13.7" customHeight="1" x14ac:dyDescent="0.2">
      <c r="B18" s="525" t="s">
        <v>417</v>
      </c>
      <c r="C18" s="722">
        <v>1108</v>
      </c>
      <c r="D18" s="744">
        <f t="shared" si="6"/>
        <v>0</v>
      </c>
      <c r="E18" s="967">
        <v>0</v>
      </c>
      <c r="F18" s="967">
        <v>0</v>
      </c>
      <c r="G18" s="967">
        <v>0</v>
      </c>
      <c r="H18" s="735">
        <f t="shared" si="8"/>
        <v>0</v>
      </c>
      <c r="I18" s="967">
        <v>0</v>
      </c>
      <c r="J18" s="967">
        <v>0</v>
      </c>
      <c r="K18" s="967">
        <v>0</v>
      </c>
      <c r="L18" s="971">
        <v>0</v>
      </c>
      <c r="N18" s="1024"/>
      <c r="O18" s="1024"/>
      <c r="P18" s="1024"/>
      <c r="Q18" s="1024"/>
    </row>
    <row r="19" spans="2:17" ht="12.75" x14ac:dyDescent="0.2">
      <c r="B19" s="529" t="s">
        <v>418</v>
      </c>
      <c r="C19" s="722">
        <v>1200</v>
      </c>
      <c r="D19" s="744">
        <f t="shared" si="6"/>
        <v>0</v>
      </c>
      <c r="E19" s="967">
        <v>0</v>
      </c>
      <c r="F19" s="967">
        <v>0</v>
      </c>
      <c r="G19" s="967">
        <v>0</v>
      </c>
      <c r="H19" s="735">
        <f t="shared" si="8"/>
        <v>0</v>
      </c>
      <c r="I19" s="967">
        <v>0</v>
      </c>
      <c r="J19" s="967">
        <v>0</v>
      </c>
      <c r="K19" s="967">
        <v>0</v>
      </c>
      <c r="L19" s="971">
        <v>0</v>
      </c>
      <c r="N19" s="1024"/>
      <c r="O19" s="1024"/>
      <c r="P19" s="1024"/>
      <c r="Q19" s="1024"/>
    </row>
    <row r="20" spans="2:17" ht="12.75" x14ac:dyDescent="0.2">
      <c r="B20" s="529" t="s">
        <v>419</v>
      </c>
      <c r="C20" s="722">
        <v>1300</v>
      </c>
      <c r="D20" s="744">
        <f t="shared" si="6"/>
        <v>0</v>
      </c>
      <c r="E20" s="967">
        <v>0</v>
      </c>
      <c r="F20" s="967">
        <v>0</v>
      </c>
      <c r="G20" s="967">
        <v>0</v>
      </c>
      <c r="H20" s="735">
        <f t="shared" si="8"/>
        <v>0</v>
      </c>
      <c r="I20" s="967">
        <v>0</v>
      </c>
      <c r="J20" s="967">
        <v>0</v>
      </c>
      <c r="K20" s="967">
        <v>0</v>
      </c>
      <c r="L20" s="971">
        <v>0</v>
      </c>
      <c r="N20" s="1024"/>
      <c r="O20" s="1024"/>
      <c r="P20" s="1024"/>
      <c r="Q20" s="1024"/>
    </row>
    <row r="21" spans="2:17" ht="51" customHeight="1" x14ac:dyDescent="0.2">
      <c r="B21" s="529" t="s">
        <v>420</v>
      </c>
      <c r="C21" s="722">
        <v>1400</v>
      </c>
      <c r="D21" s="744">
        <f t="shared" si="6"/>
        <v>0</v>
      </c>
      <c r="E21" s="967">
        <v>0</v>
      </c>
      <c r="F21" s="967">
        <v>0</v>
      </c>
      <c r="G21" s="967">
        <v>0</v>
      </c>
      <c r="H21" s="735">
        <f t="shared" si="8"/>
        <v>0</v>
      </c>
      <c r="I21" s="967">
        <v>0</v>
      </c>
      <c r="J21" s="967">
        <v>0</v>
      </c>
      <c r="K21" s="967">
        <v>0</v>
      </c>
      <c r="L21" s="971">
        <v>0</v>
      </c>
      <c r="N21" s="1024"/>
      <c r="O21" s="1024"/>
      <c r="P21" s="1024"/>
      <c r="Q21" s="1024"/>
    </row>
    <row r="22" spans="2:17" ht="12.75" x14ac:dyDescent="0.2">
      <c r="B22" s="529" t="s">
        <v>421</v>
      </c>
      <c r="C22" s="722">
        <v>1500</v>
      </c>
      <c r="D22" s="744">
        <f t="shared" si="6"/>
        <v>0</v>
      </c>
      <c r="E22" s="967">
        <v>0</v>
      </c>
      <c r="F22" s="967">
        <v>0</v>
      </c>
      <c r="G22" s="967">
        <v>0</v>
      </c>
      <c r="H22" s="735">
        <f t="shared" si="8"/>
        <v>0</v>
      </c>
      <c r="I22" s="967">
        <v>0</v>
      </c>
      <c r="J22" s="967">
        <v>0</v>
      </c>
      <c r="K22" s="967">
        <v>0</v>
      </c>
      <c r="L22" s="971">
        <v>0</v>
      </c>
      <c r="N22" s="1024"/>
      <c r="O22" s="1024"/>
      <c r="P22" s="1024"/>
      <c r="Q22" s="1024"/>
    </row>
    <row r="23" spans="2:17" ht="12.75" x14ac:dyDescent="0.2">
      <c r="B23" s="529" t="s">
        <v>422</v>
      </c>
      <c r="C23" s="722">
        <v>1600</v>
      </c>
      <c r="D23" s="744">
        <f t="shared" si="6"/>
        <v>0</v>
      </c>
      <c r="E23" s="967">
        <v>0</v>
      </c>
      <c r="F23" s="967">
        <v>0</v>
      </c>
      <c r="G23" s="967">
        <v>0</v>
      </c>
      <c r="H23" s="735">
        <f t="shared" si="8"/>
        <v>0</v>
      </c>
      <c r="I23" s="967">
        <v>0</v>
      </c>
      <c r="J23" s="967">
        <v>0</v>
      </c>
      <c r="K23" s="967">
        <v>0</v>
      </c>
      <c r="L23" s="971">
        <v>0</v>
      </c>
      <c r="N23" s="1024"/>
      <c r="O23" s="1024"/>
      <c r="P23" s="1024"/>
      <c r="Q23" s="1024"/>
    </row>
    <row r="24" spans="2:17" x14ac:dyDescent="0.25">
      <c r="B24" s="529" t="s">
        <v>423</v>
      </c>
      <c r="C24" s="722">
        <v>1700</v>
      </c>
      <c r="D24" s="744">
        <f t="shared" si="6"/>
        <v>0</v>
      </c>
      <c r="E24" s="967">
        <v>0</v>
      </c>
      <c r="F24" s="967">
        <v>0</v>
      </c>
      <c r="G24" s="967">
        <v>0</v>
      </c>
      <c r="H24" s="735">
        <f t="shared" si="8"/>
        <v>0</v>
      </c>
      <c r="I24" s="967">
        <v>0</v>
      </c>
      <c r="J24" s="967">
        <v>0</v>
      </c>
      <c r="K24" s="967">
        <v>0</v>
      </c>
      <c r="L24" s="971">
        <v>0</v>
      </c>
    </row>
    <row r="25" spans="2:17" ht="25.5" x14ac:dyDescent="0.2">
      <c r="B25" s="529" t="s">
        <v>424</v>
      </c>
      <c r="C25" s="722">
        <v>1800</v>
      </c>
      <c r="D25" s="744">
        <f t="shared" si="6"/>
        <v>0</v>
      </c>
      <c r="E25" s="967">
        <v>0</v>
      </c>
      <c r="F25" s="967">
        <v>0</v>
      </c>
      <c r="G25" s="967">
        <v>0</v>
      </c>
      <c r="H25" s="735">
        <f t="shared" si="8"/>
        <v>0</v>
      </c>
      <c r="I25" s="967">
        <v>0</v>
      </c>
      <c r="J25" s="967">
        <v>0</v>
      </c>
      <c r="K25" s="967">
        <v>0</v>
      </c>
      <c r="L25" s="971">
        <v>0</v>
      </c>
      <c r="N25" s="1021" t="s">
        <v>238</v>
      </c>
      <c r="O25" s="1021"/>
      <c r="P25" s="1021"/>
      <c r="Q25" s="1021"/>
    </row>
    <row r="26" spans="2:17" ht="12.75" x14ac:dyDescent="0.2">
      <c r="B26" s="575" t="s">
        <v>425</v>
      </c>
      <c r="C26" s="722">
        <v>1900</v>
      </c>
      <c r="D26" s="744">
        <f t="shared" si="6"/>
        <v>0</v>
      </c>
      <c r="E26" s="967">
        <v>0</v>
      </c>
      <c r="F26" s="967">
        <v>0</v>
      </c>
      <c r="G26" s="967">
        <v>0</v>
      </c>
      <c r="H26" s="735">
        <f t="shared" si="8"/>
        <v>0</v>
      </c>
      <c r="I26" s="967">
        <v>0</v>
      </c>
      <c r="J26" s="967">
        <v>0</v>
      </c>
      <c r="K26" s="967">
        <v>0</v>
      </c>
      <c r="L26" s="971">
        <v>0</v>
      </c>
      <c r="N26" s="1021"/>
      <c r="O26" s="1021"/>
      <c r="P26" s="1021"/>
      <c r="Q26" s="1021"/>
    </row>
    <row r="27" spans="2:17" ht="3" customHeight="1" x14ac:dyDescent="0.2">
      <c r="B27" s="575"/>
      <c r="C27" s="568"/>
      <c r="D27" s="744">
        <f t="shared" si="6"/>
        <v>0</v>
      </c>
      <c r="E27" s="749">
        <v>0</v>
      </c>
      <c r="F27" s="749">
        <v>0</v>
      </c>
      <c r="G27" s="749">
        <v>0</v>
      </c>
      <c r="H27" s="735">
        <f t="shared" si="8"/>
        <v>0</v>
      </c>
      <c r="I27" s="749">
        <v>0</v>
      </c>
      <c r="J27" s="749">
        <v>0</v>
      </c>
      <c r="K27" s="749">
        <v>0</v>
      </c>
      <c r="L27" s="749">
        <v>0</v>
      </c>
      <c r="N27" s="1021"/>
      <c r="O27" s="1021"/>
      <c r="P27" s="1021"/>
      <c r="Q27" s="1021"/>
    </row>
    <row r="28" spans="2:17" ht="12.75" x14ac:dyDescent="0.2">
      <c r="B28" s="576" t="s">
        <v>426</v>
      </c>
      <c r="C28" s="723">
        <v>2000</v>
      </c>
      <c r="D28" s="744">
        <f t="shared" si="6"/>
        <v>0</v>
      </c>
      <c r="E28" s="812">
        <f>(E29+E35)*1</f>
        <v>0</v>
      </c>
      <c r="F28" s="812">
        <f>(F29+F35)*1</f>
        <v>0</v>
      </c>
      <c r="G28" s="812">
        <f>(G29+G35)*1</f>
        <v>0</v>
      </c>
      <c r="H28" s="735">
        <f t="shared" si="8"/>
        <v>0</v>
      </c>
      <c r="I28" s="812">
        <f>(I29+I35)*1</f>
        <v>0</v>
      </c>
      <c r="J28" s="812">
        <f>(J29+J35)*1</f>
        <v>0</v>
      </c>
      <c r="K28" s="812">
        <f>(K29+K35)*1</f>
        <v>0</v>
      </c>
      <c r="L28" s="812">
        <f>(L29+L35)*1</f>
        <v>0</v>
      </c>
      <c r="N28" s="1021"/>
      <c r="O28" s="1021"/>
      <c r="P28" s="1021"/>
      <c r="Q28" s="1021"/>
    </row>
    <row r="29" spans="2:17" ht="12.75" x14ac:dyDescent="0.2">
      <c r="B29" s="529" t="s">
        <v>427</v>
      </c>
      <c r="C29" s="724">
        <v>2100</v>
      </c>
      <c r="D29" s="744">
        <f t="shared" si="6"/>
        <v>0</v>
      </c>
      <c r="E29" s="746">
        <f>(E30+E31+E32+E33+E34)*1</f>
        <v>0</v>
      </c>
      <c r="F29" s="746">
        <f>(F30+F31+F32+F33+F34)*1</f>
        <v>0</v>
      </c>
      <c r="G29" s="746">
        <f>(G30+G31+G32+G33+G34)*1</f>
        <v>0</v>
      </c>
      <c r="H29" s="735">
        <f t="shared" si="8"/>
        <v>0</v>
      </c>
      <c r="I29" s="746">
        <f>(I30+I31+I32+I33+I34)*1</f>
        <v>0</v>
      </c>
      <c r="J29" s="746">
        <f>(J30+J31+J32+J33+J34)*1</f>
        <v>0</v>
      </c>
      <c r="K29" s="746">
        <f>(K30+K31+K32+K33+K34)*1</f>
        <v>0</v>
      </c>
      <c r="L29" s="746">
        <f>(L30+L31+L32+L33+L34)*1</f>
        <v>0</v>
      </c>
      <c r="N29" s="1021"/>
      <c r="O29" s="1021"/>
      <c r="P29" s="1021"/>
      <c r="Q29" s="1021"/>
    </row>
    <row r="30" spans="2:17" ht="27.75" customHeight="1" x14ac:dyDescent="0.2">
      <c r="B30" s="529" t="s">
        <v>428</v>
      </c>
      <c r="C30" s="724">
        <v>2101</v>
      </c>
      <c r="D30" s="744">
        <f t="shared" si="6"/>
        <v>0</v>
      </c>
      <c r="E30" s="967">
        <v>0</v>
      </c>
      <c r="F30" s="967">
        <v>0</v>
      </c>
      <c r="G30" s="967">
        <v>0</v>
      </c>
      <c r="H30" s="735">
        <f t="shared" si="8"/>
        <v>0</v>
      </c>
      <c r="I30" s="967">
        <v>0</v>
      </c>
      <c r="J30" s="967">
        <v>0</v>
      </c>
      <c r="K30" s="967">
        <v>0</v>
      </c>
      <c r="L30" s="971">
        <v>0</v>
      </c>
      <c r="N30" s="1021"/>
      <c r="O30" s="1021"/>
      <c r="P30" s="1021"/>
      <c r="Q30" s="1021"/>
    </row>
    <row r="31" spans="2:17" x14ac:dyDescent="0.25">
      <c r="B31" s="525" t="s">
        <v>429</v>
      </c>
      <c r="C31" s="724">
        <v>2102</v>
      </c>
      <c r="D31" s="744">
        <f t="shared" si="6"/>
        <v>0</v>
      </c>
      <c r="E31" s="967">
        <v>0</v>
      </c>
      <c r="F31" s="967">
        <v>0</v>
      </c>
      <c r="G31" s="967">
        <v>0</v>
      </c>
      <c r="H31" s="735">
        <f t="shared" si="8"/>
        <v>0</v>
      </c>
      <c r="I31" s="967">
        <v>0</v>
      </c>
      <c r="J31" s="967">
        <v>0</v>
      </c>
      <c r="K31" s="967">
        <v>0</v>
      </c>
      <c r="L31" s="971">
        <v>0</v>
      </c>
    </row>
    <row r="32" spans="2:17" x14ac:dyDescent="0.25">
      <c r="B32" s="525" t="s">
        <v>430</v>
      </c>
      <c r="C32" s="724">
        <v>2103</v>
      </c>
      <c r="D32" s="744">
        <f t="shared" si="6"/>
        <v>0</v>
      </c>
      <c r="E32" s="967">
        <v>0</v>
      </c>
      <c r="F32" s="967">
        <v>0</v>
      </c>
      <c r="G32" s="967">
        <v>0</v>
      </c>
      <c r="H32" s="735">
        <f t="shared" si="8"/>
        <v>0</v>
      </c>
      <c r="I32" s="967">
        <v>0</v>
      </c>
      <c r="J32" s="967">
        <v>0</v>
      </c>
      <c r="K32" s="967">
        <v>0</v>
      </c>
      <c r="L32" s="971">
        <v>0</v>
      </c>
    </row>
    <row r="33" spans="2:17" x14ac:dyDescent="0.25">
      <c r="B33" s="525" t="s">
        <v>431</v>
      </c>
      <c r="C33" s="724">
        <v>2104</v>
      </c>
      <c r="D33" s="744">
        <f t="shared" si="6"/>
        <v>0</v>
      </c>
      <c r="E33" s="967">
        <v>0</v>
      </c>
      <c r="F33" s="967">
        <v>0</v>
      </c>
      <c r="G33" s="967">
        <v>0</v>
      </c>
      <c r="H33" s="735">
        <f t="shared" si="8"/>
        <v>0</v>
      </c>
      <c r="I33" s="967">
        <v>0</v>
      </c>
      <c r="J33" s="967">
        <v>0</v>
      </c>
      <c r="K33" s="967">
        <v>0</v>
      </c>
      <c r="L33" s="971">
        <v>0</v>
      </c>
    </row>
    <row r="34" spans="2:17" ht="12.75" x14ac:dyDescent="0.2">
      <c r="B34" s="525" t="s">
        <v>432</v>
      </c>
      <c r="C34" s="724">
        <v>2105</v>
      </c>
      <c r="D34" s="744">
        <f t="shared" si="6"/>
        <v>0</v>
      </c>
      <c r="E34" s="967">
        <v>0</v>
      </c>
      <c r="F34" s="967">
        <v>0</v>
      </c>
      <c r="G34" s="967">
        <v>0</v>
      </c>
      <c r="H34" s="735">
        <f t="shared" si="8"/>
        <v>0</v>
      </c>
      <c r="I34" s="967">
        <v>0</v>
      </c>
      <c r="J34" s="967">
        <v>0</v>
      </c>
      <c r="K34" s="967">
        <v>0</v>
      </c>
      <c r="L34" s="971">
        <v>0</v>
      </c>
      <c r="N34" s="14"/>
      <c r="O34" s="14"/>
      <c r="P34" s="14"/>
      <c r="Q34" s="14"/>
    </row>
    <row r="35" spans="2:17" x14ac:dyDescent="0.25">
      <c r="B35" s="529" t="s">
        <v>433</v>
      </c>
      <c r="C35" s="724">
        <v>2200</v>
      </c>
      <c r="D35" s="744">
        <f t="shared" si="6"/>
        <v>0</v>
      </c>
      <c r="E35" s="746">
        <f>(E36+E37+E38+E39+E40+E41)*1</f>
        <v>0</v>
      </c>
      <c r="F35" s="746">
        <f>(F36+F37+F38+F39+F40+F41)*1</f>
        <v>0</v>
      </c>
      <c r="G35" s="746">
        <f>(G36+G37+G38+G39+G40+G41)*1</f>
        <v>0</v>
      </c>
      <c r="H35" s="735">
        <f t="shared" si="8"/>
        <v>0</v>
      </c>
      <c r="I35" s="746">
        <f>(I36+I37+I38+I39+I40+I41)*1</f>
        <v>0</v>
      </c>
      <c r="J35" s="746">
        <f>(J36+J37+J38+J39+J40+J41)*1</f>
        <v>0</v>
      </c>
      <c r="K35" s="746">
        <f>(K36+K37+K38+K39+K40+K41)*1</f>
        <v>0</v>
      </c>
      <c r="L35" s="746">
        <f>(L36+L37+L38+L39+L40+L41)*1</f>
        <v>0</v>
      </c>
    </row>
    <row r="36" spans="2:17" ht="26.25" customHeight="1" x14ac:dyDescent="0.25">
      <c r="B36" s="525" t="s">
        <v>434</v>
      </c>
      <c r="C36" s="724">
        <v>2201</v>
      </c>
      <c r="D36" s="744">
        <f t="shared" si="6"/>
        <v>0</v>
      </c>
      <c r="E36" s="967">
        <v>0</v>
      </c>
      <c r="F36" s="967">
        <v>0</v>
      </c>
      <c r="G36" s="967">
        <v>0</v>
      </c>
      <c r="H36" s="735">
        <f t="shared" si="8"/>
        <v>0</v>
      </c>
      <c r="I36" s="967">
        <v>0</v>
      </c>
      <c r="J36" s="967">
        <v>0</v>
      </c>
      <c r="K36" s="967">
        <v>0</v>
      </c>
      <c r="L36" s="971">
        <v>0</v>
      </c>
    </row>
    <row r="37" spans="2:17" x14ac:dyDescent="0.25">
      <c r="B37" s="525" t="s">
        <v>435</v>
      </c>
      <c r="C37" s="724">
        <v>2202</v>
      </c>
      <c r="D37" s="744">
        <f t="shared" si="6"/>
        <v>0</v>
      </c>
      <c r="E37" s="967">
        <v>0</v>
      </c>
      <c r="F37" s="967">
        <v>0</v>
      </c>
      <c r="G37" s="967">
        <v>0</v>
      </c>
      <c r="H37" s="735">
        <f t="shared" si="8"/>
        <v>0</v>
      </c>
      <c r="I37" s="967">
        <v>0</v>
      </c>
      <c r="J37" s="967">
        <v>0</v>
      </c>
      <c r="K37" s="967">
        <v>0</v>
      </c>
      <c r="L37" s="971">
        <v>0</v>
      </c>
    </row>
    <row r="38" spans="2:17" x14ac:dyDescent="0.25">
      <c r="B38" s="525" t="s">
        <v>436</v>
      </c>
      <c r="C38" s="724">
        <v>2203</v>
      </c>
      <c r="D38" s="744">
        <f t="shared" si="6"/>
        <v>0</v>
      </c>
      <c r="E38" s="967">
        <v>0</v>
      </c>
      <c r="F38" s="967">
        <v>0</v>
      </c>
      <c r="G38" s="967">
        <v>0</v>
      </c>
      <c r="H38" s="735">
        <f t="shared" si="8"/>
        <v>0</v>
      </c>
      <c r="I38" s="967">
        <v>0</v>
      </c>
      <c r="J38" s="967">
        <v>0</v>
      </c>
      <c r="K38" s="967">
        <v>0</v>
      </c>
      <c r="L38" s="971">
        <v>0</v>
      </c>
    </row>
    <row r="39" spans="2:17" x14ac:dyDescent="0.25">
      <c r="B39" s="525" t="s">
        <v>437</v>
      </c>
      <c r="C39" s="724">
        <v>2204</v>
      </c>
      <c r="D39" s="744">
        <f t="shared" si="6"/>
        <v>0</v>
      </c>
      <c r="E39" s="967">
        <v>0</v>
      </c>
      <c r="F39" s="967">
        <v>0</v>
      </c>
      <c r="G39" s="967">
        <v>0</v>
      </c>
      <c r="H39" s="735">
        <f t="shared" si="8"/>
        <v>0</v>
      </c>
      <c r="I39" s="967">
        <v>0</v>
      </c>
      <c r="J39" s="967">
        <v>0</v>
      </c>
      <c r="K39" s="967">
        <v>0</v>
      </c>
      <c r="L39" s="971">
        <v>0</v>
      </c>
    </row>
    <row r="40" spans="2:17" x14ac:dyDescent="0.25">
      <c r="B40" s="525" t="s">
        <v>438</v>
      </c>
      <c r="C40" s="724">
        <v>2205</v>
      </c>
      <c r="D40" s="744">
        <f t="shared" si="6"/>
        <v>0</v>
      </c>
      <c r="E40" s="967">
        <v>0</v>
      </c>
      <c r="F40" s="967">
        <v>0</v>
      </c>
      <c r="G40" s="967">
        <v>0</v>
      </c>
      <c r="H40" s="735">
        <f t="shared" si="8"/>
        <v>0</v>
      </c>
      <c r="I40" s="967">
        <v>0</v>
      </c>
      <c r="J40" s="967">
        <v>0</v>
      </c>
      <c r="K40" s="967">
        <v>0</v>
      </c>
      <c r="L40" s="971">
        <v>0</v>
      </c>
    </row>
    <row r="41" spans="2:17" ht="26.25" x14ac:dyDescent="0.25">
      <c r="B41" s="525" t="s">
        <v>439</v>
      </c>
      <c r="C41" s="724">
        <v>2206</v>
      </c>
      <c r="D41" s="744">
        <f t="shared" si="6"/>
        <v>0</v>
      </c>
      <c r="E41" s="967">
        <v>0</v>
      </c>
      <c r="F41" s="967">
        <v>0</v>
      </c>
      <c r="G41" s="967">
        <v>0</v>
      </c>
      <c r="H41" s="735">
        <f t="shared" si="8"/>
        <v>0</v>
      </c>
      <c r="I41" s="967">
        <v>0</v>
      </c>
      <c r="J41" s="967">
        <v>0</v>
      </c>
      <c r="K41" s="967">
        <v>0</v>
      </c>
      <c r="L41" s="971">
        <v>0</v>
      </c>
    </row>
    <row r="42" spans="2:17" x14ac:dyDescent="0.25">
      <c r="B42" s="577" t="s">
        <v>440</v>
      </c>
      <c r="C42" s="725">
        <v>3000</v>
      </c>
      <c r="D42" s="744">
        <f t="shared" si="6"/>
        <v>0</v>
      </c>
      <c r="E42" s="750">
        <f>(E43+E44+E45+E46+E47+E48+E49+E51)*1</f>
        <v>0</v>
      </c>
      <c r="F42" s="750">
        <f>(F43+F44+F45+F46+F47+F48+F49+F51)*1</f>
        <v>0</v>
      </c>
      <c r="G42" s="750">
        <f>(G43+G44+G45+G46+G47+G48+G49+G51)*1</f>
        <v>0</v>
      </c>
      <c r="H42" s="735">
        <f t="shared" si="8"/>
        <v>0</v>
      </c>
      <c r="I42" s="750">
        <f>(I43+I44+I45+I46+I47+I48+I49+I51)*1</f>
        <v>0</v>
      </c>
      <c r="J42" s="750">
        <f>(J43+J44+J45+J46+J47+J48+J49+J51)*1</f>
        <v>0</v>
      </c>
      <c r="K42" s="750">
        <f>(K43+K44+K45+K46+K47+K48+K49+K51)*1</f>
        <v>0</v>
      </c>
      <c r="L42" s="750">
        <f>(L43+L44+L45+L46+L47+L48+L49+L51)*1</f>
        <v>0</v>
      </c>
    </row>
    <row r="43" spans="2:17" x14ac:dyDescent="0.25">
      <c r="B43" s="529" t="s">
        <v>441</v>
      </c>
      <c r="C43" s="724">
        <v>3100</v>
      </c>
      <c r="D43" s="744">
        <f t="shared" si="6"/>
        <v>0</v>
      </c>
      <c r="E43" s="967">
        <v>0</v>
      </c>
      <c r="F43" s="967">
        <v>0</v>
      </c>
      <c r="G43" s="967">
        <v>0</v>
      </c>
      <c r="H43" s="735">
        <f t="shared" si="8"/>
        <v>0</v>
      </c>
      <c r="I43" s="967">
        <v>0</v>
      </c>
      <c r="J43" s="967">
        <v>0</v>
      </c>
      <c r="K43" s="967">
        <v>0</v>
      </c>
      <c r="L43" s="971">
        <v>0</v>
      </c>
    </row>
    <row r="44" spans="2:17" x14ac:dyDescent="0.25">
      <c r="B44" s="529" t="s">
        <v>442</v>
      </c>
      <c r="C44" s="724">
        <v>3200</v>
      </c>
      <c r="D44" s="744">
        <f t="shared" si="6"/>
        <v>0</v>
      </c>
      <c r="E44" s="967">
        <v>0</v>
      </c>
      <c r="F44" s="967">
        <v>0</v>
      </c>
      <c r="G44" s="967">
        <v>0</v>
      </c>
      <c r="H44" s="735">
        <f t="shared" si="8"/>
        <v>0</v>
      </c>
      <c r="I44" s="967">
        <v>0</v>
      </c>
      <c r="J44" s="967">
        <v>0</v>
      </c>
      <c r="K44" s="967">
        <v>0</v>
      </c>
      <c r="L44" s="971">
        <v>0</v>
      </c>
    </row>
    <row r="45" spans="2:17" x14ac:dyDescent="0.25">
      <c r="B45" s="529" t="s">
        <v>443</v>
      </c>
      <c r="C45" s="724">
        <v>3300</v>
      </c>
      <c r="D45" s="744">
        <f t="shared" si="6"/>
        <v>0</v>
      </c>
      <c r="E45" s="967">
        <v>0</v>
      </c>
      <c r="F45" s="967">
        <v>0</v>
      </c>
      <c r="G45" s="967">
        <v>0</v>
      </c>
      <c r="H45" s="735">
        <f t="shared" si="8"/>
        <v>0</v>
      </c>
      <c r="I45" s="967">
        <v>0</v>
      </c>
      <c r="J45" s="967">
        <v>0</v>
      </c>
      <c r="K45" s="967">
        <v>0</v>
      </c>
      <c r="L45" s="971">
        <v>0</v>
      </c>
    </row>
    <row r="46" spans="2:17" x14ac:dyDescent="0.25">
      <c r="B46" s="529" t="s">
        <v>444</v>
      </c>
      <c r="C46" s="724">
        <v>3400</v>
      </c>
      <c r="D46" s="744">
        <f t="shared" si="6"/>
        <v>0</v>
      </c>
      <c r="E46" s="967">
        <v>0</v>
      </c>
      <c r="F46" s="967">
        <v>0</v>
      </c>
      <c r="G46" s="967">
        <v>0</v>
      </c>
      <c r="H46" s="735">
        <f t="shared" si="8"/>
        <v>0</v>
      </c>
      <c r="I46" s="967">
        <v>0</v>
      </c>
      <c r="J46" s="967">
        <v>0</v>
      </c>
      <c r="K46" s="967">
        <v>0</v>
      </c>
      <c r="L46" s="971">
        <v>0</v>
      </c>
    </row>
    <row r="47" spans="2:17" x14ac:dyDescent="0.25">
      <c r="B47" s="529" t="s">
        <v>445</v>
      </c>
      <c r="C47" s="724">
        <v>3500</v>
      </c>
      <c r="D47" s="744">
        <f t="shared" si="6"/>
        <v>0</v>
      </c>
      <c r="E47" s="967">
        <v>0</v>
      </c>
      <c r="F47" s="967">
        <v>0</v>
      </c>
      <c r="G47" s="967">
        <v>0</v>
      </c>
      <c r="H47" s="735">
        <f t="shared" si="8"/>
        <v>0</v>
      </c>
      <c r="I47" s="967">
        <v>0</v>
      </c>
      <c r="J47" s="967">
        <v>0</v>
      </c>
      <c r="K47" s="967">
        <v>0</v>
      </c>
      <c r="L47" s="971">
        <v>0</v>
      </c>
    </row>
    <row r="48" spans="2:17" x14ac:dyDescent="0.25">
      <c r="B48" s="529" t="s">
        <v>446</v>
      </c>
      <c r="C48" s="724">
        <v>3600</v>
      </c>
      <c r="D48" s="744">
        <f t="shared" si="6"/>
        <v>0</v>
      </c>
      <c r="E48" s="967">
        <v>0</v>
      </c>
      <c r="F48" s="967">
        <v>0</v>
      </c>
      <c r="G48" s="967">
        <v>0</v>
      </c>
      <c r="H48" s="735">
        <f t="shared" si="8"/>
        <v>0</v>
      </c>
      <c r="I48" s="967">
        <v>0</v>
      </c>
      <c r="J48" s="967">
        <v>0</v>
      </c>
      <c r="K48" s="967">
        <v>0</v>
      </c>
      <c r="L48" s="971">
        <v>0</v>
      </c>
    </row>
    <row r="49" spans="2:12" x14ac:dyDescent="0.25">
      <c r="B49" s="529" t="s">
        <v>447</v>
      </c>
      <c r="C49" s="724">
        <v>3700</v>
      </c>
      <c r="D49" s="744">
        <f t="shared" si="6"/>
        <v>0</v>
      </c>
      <c r="E49" s="967">
        <v>0</v>
      </c>
      <c r="F49" s="967">
        <v>0</v>
      </c>
      <c r="G49" s="967">
        <v>0</v>
      </c>
      <c r="H49" s="735">
        <f t="shared" si="8"/>
        <v>0</v>
      </c>
      <c r="I49" s="967">
        <v>0</v>
      </c>
      <c r="J49" s="967">
        <v>0</v>
      </c>
      <c r="K49" s="967">
        <v>0</v>
      </c>
      <c r="L49" s="971">
        <v>0</v>
      </c>
    </row>
    <row r="50" spans="2:12" x14ac:dyDescent="0.25">
      <c r="B50" s="529" t="s">
        <v>448</v>
      </c>
      <c r="C50" s="724">
        <v>3800</v>
      </c>
      <c r="D50" s="744">
        <f t="shared" si="6"/>
        <v>0</v>
      </c>
      <c r="E50" s="967">
        <v>0</v>
      </c>
      <c r="F50" s="967">
        <v>0</v>
      </c>
      <c r="G50" s="967">
        <v>0</v>
      </c>
      <c r="H50" s="735">
        <f t="shared" si="8"/>
        <v>0</v>
      </c>
      <c r="I50" s="967">
        <v>0</v>
      </c>
      <c r="J50" s="967">
        <v>0</v>
      </c>
      <c r="K50" s="967">
        <v>0</v>
      </c>
      <c r="L50" s="971">
        <v>0</v>
      </c>
    </row>
    <row r="51" spans="2:12" ht="39" x14ac:dyDescent="0.25">
      <c r="B51" s="529" t="s">
        <v>449</v>
      </c>
      <c r="C51" s="724">
        <v>3900</v>
      </c>
      <c r="D51" s="744">
        <f t="shared" si="6"/>
        <v>0</v>
      </c>
      <c r="E51" s="967">
        <v>0</v>
      </c>
      <c r="F51" s="967">
        <v>0</v>
      </c>
      <c r="G51" s="967">
        <v>0</v>
      </c>
      <c r="H51" s="735">
        <f t="shared" si="8"/>
        <v>0</v>
      </c>
      <c r="I51" s="967">
        <v>0</v>
      </c>
      <c r="J51" s="967">
        <v>0</v>
      </c>
      <c r="K51" s="967">
        <v>0</v>
      </c>
      <c r="L51" s="971">
        <v>0</v>
      </c>
    </row>
    <row r="52" spans="2:12" ht="15.75" thickBot="1" x14ac:dyDescent="0.3">
      <c r="B52" s="531" t="s">
        <v>152</v>
      </c>
      <c r="C52" s="727">
        <v>9000</v>
      </c>
      <c r="D52" s="744">
        <f t="shared" si="6"/>
        <v>0</v>
      </c>
      <c r="E52" s="748">
        <f>E9+E28+E42</f>
        <v>0</v>
      </c>
      <c r="F52" s="748">
        <f t="shared" ref="F52:L52" si="9">F9+F28+F42</f>
        <v>0</v>
      </c>
      <c r="G52" s="748">
        <f t="shared" si="9"/>
        <v>0</v>
      </c>
      <c r="H52" s="735">
        <f t="shared" ref="H52" si="10">I52+J52+K52+L52</f>
        <v>0</v>
      </c>
      <c r="I52" s="748">
        <f t="shared" si="9"/>
        <v>0</v>
      </c>
      <c r="J52" s="748">
        <f t="shared" si="9"/>
        <v>0</v>
      </c>
      <c r="K52" s="748">
        <f t="shared" si="9"/>
        <v>0</v>
      </c>
      <c r="L52" s="748">
        <f t="shared" si="9"/>
        <v>0</v>
      </c>
    </row>
    <row r="53" spans="2:12" x14ac:dyDescent="0.25">
      <c r="B53" s="571"/>
    </row>
    <row r="54" spans="2:12" ht="15.75" customHeight="1" x14ac:dyDescent="0.25">
      <c r="B54" s="1436" t="s">
        <v>457</v>
      </c>
      <c r="C54" s="1436"/>
      <c r="D54" s="1436"/>
      <c r="E54" s="1436"/>
      <c r="F54" s="1436"/>
      <c r="G54" s="1436"/>
      <c r="H54" s="1436"/>
      <c r="I54" s="1436"/>
      <c r="J54" s="1436"/>
      <c r="K54" s="1436"/>
      <c r="L54" s="1436"/>
    </row>
    <row r="58" spans="2:12" x14ac:dyDescent="0.25">
      <c r="B58" s="578"/>
    </row>
  </sheetData>
  <sheetProtection password="CC5B" sheet="1" objects="1" scenarios="1"/>
  <customSheetViews>
    <customSheetView guid="{BA6529BE-B863-4BA8-8CC0-F00E437619FD}" scale="85">
      <selection activeCell="F14" sqref="F14"/>
      <pageMargins left="0.7" right="0.7" top="0.75" bottom="0.75" header="0.3" footer="0.3"/>
    </customSheetView>
    <customSheetView guid="{95DD708D-4A5C-408B-8CB3-ECC420750A58}" scale="85">
      <selection activeCell="F14" sqref="F14"/>
      <pageMargins left="0.7" right="0.7" top="0.75" bottom="0.75" header="0.3" footer="0.3"/>
    </customSheetView>
    <customSheetView guid="{D5E1E135-06FF-4731-AF73-082FBD4542B2}" scale="85">
      <selection activeCell="F12" sqref="F12"/>
      <pageMargins left="0.7" right="0.7" top="0.75" bottom="0.75" header="0.3" footer="0.3"/>
    </customSheetView>
    <customSheetView guid="{5D0CB696-94A5-4D01-93B2-E30B23A894E2}" scale="85">
      <selection activeCell="Q17" sqref="Q16:W23"/>
      <pageMargins left="0.7" right="0.7" top="0.75" bottom="0.75" header="0.3" footer="0.3"/>
    </customSheetView>
    <customSheetView guid="{E23BC486-85E6-4A44-88C1-79DF561C9EE6}" scale="85">
      <selection activeCell="F14" sqref="F14"/>
      <pageMargins left="0.7" right="0.7" top="0.75" bottom="0.75" header="0.3" footer="0.3"/>
    </customSheetView>
  </customSheetViews>
  <mergeCells count="21">
    <mergeCell ref="B1:L2"/>
    <mergeCell ref="B3:B7"/>
    <mergeCell ref="C3:C7"/>
    <mergeCell ref="D3:G4"/>
    <mergeCell ref="H3:L4"/>
    <mergeCell ref="D5:D7"/>
    <mergeCell ref="E5:G5"/>
    <mergeCell ref="H5:H7"/>
    <mergeCell ref="I5:L5"/>
    <mergeCell ref="L6:L7"/>
    <mergeCell ref="N10:Q15"/>
    <mergeCell ref="N17:Q23"/>
    <mergeCell ref="N25:Q30"/>
    <mergeCell ref="B54:L54"/>
    <mergeCell ref="E6:E7"/>
    <mergeCell ref="F6:F7"/>
    <mergeCell ref="G6:G7"/>
    <mergeCell ref="I6:I7"/>
    <mergeCell ref="J6:J7"/>
    <mergeCell ref="K6:K7"/>
    <mergeCell ref="N3:Q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4"/>
  <sheetViews>
    <sheetView zoomScale="85" zoomScaleNormal="85" workbookViewId="0">
      <selection activeCell="I21" sqref="I21"/>
    </sheetView>
  </sheetViews>
  <sheetFormatPr defaultColWidth="9.140625" defaultRowHeight="15" x14ac:dyDescent="0.25"/>
  <cols>
    <col min="1" max="1" width="0.7109375" style="35" customWidth="1"/>
    <col min="2" max="2" width="25.85546875" style="544" customWidth="1"/>
    <col min="3" max="3" width="5.7109375" style="501" customWidth="1"/>
    <col min="4" max="4" width="7.42578125" style="501" customWidth="1"/>
    <col min="5" max="5" width="6.28515625" style="501" customWidth="1"/>
    <col min="6" max="6" width="7.42578125" style="501" customWidth="1"/>
    <col min="7" max="7" width="6.28515625" style="501" customWidth="1"/>
    <col min="8" max="8" width="7.42578125" style="501" customWidth="1"/>
    <col min="9" max="9" width="6.28515625" style="501" customWidth="1"/>
    <col min="10" max="10" width="7.42578125" style="501" customWidth="1"/>
    <col min="11" max="11" width="6.28515625" style="501" customWidth="1"/>
    <col min="12" max="12" width="7.42578125" style="501" customWidth="1"/>
    <col min="13" max="13" width="6.28515625" style="501" customWidth="1"/>
    <col min="14" max="14" width="7.42578125" style="501" customWidth="1"/>
    <col min="15" max="15" width="6.28515625" style="501" customWidth="1"/>
    <col min="16" max="16" width="7.42578125" style="501" customWidth="1"/>
    <col min="17" max="17" width="6.28515625" style="501" customWidth="1"/>
    <col min="18" max="18" width="7.42578125" style="501" customWidth="1"/>
    <col min="19" max="19" width="6.28515625" style="501" customWidth="1"/>
    <col min="20" max="20" width="7.42578125" style="501" customWidth="1"/>
    <col min="21" max="21" width="6.28515625" style="501" customWidth="1"/>
    <col min="22" max="22" width="7.42578125" style="501" customWidth="1"/>
    <col min="23" max="23" width="6.28515625" style="501" customWidth="1"/>
    <col min="24" max="24" width="7.42578125" style="501" customWidth="1"/>
    <col min="25" max="25" width="6.28515625" style="501" customWidth="1"/>
    <col min="26" max="26" width="7.42578125" style="501" customWidth="1"/>
    <col min="27" max="27" width="6.28515625" style="501" customWidth="1"/>
    <col min="28" max="28" width="9.42578125" style="35" customWidth="1"/>
    <col min="29" max="32" width="8.85546875" customWidth="1"/>
    <col min="33" max="16384" width="9.140625" style="35"/>
  </cols>
  <sheetData>
    <row r="1" spans="2:32" x14ac:dyDescent="0.25">
      <c r="B1" s="1464" t="s">
        <v>458</v>
      </c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4"/>
      <c r="W1" s="1464"/>
      <c r="X1" s="1464"/>
      <c r="Y1" s="1464"/>
      <c r="Z1" s="1464"/>
      <c r="AA1" s="1464"/>
      <c r="AC1" s="362"/>
      <c r="AD1" s="362"/>
      <c r="AE1" s="362"/>
      <c r="AF1" s="362"/>
    </row>
    <row r="2" spans="2:32" ht="13.7" customHeight="1" x14ac:dyDescent="0.25"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  <c r="P2" s="1465"/>
      <c r="Q2" s="1465"/>
      <c r="R2" s="1465"/>
      <c r="S2" s="1465"/>
      <c r="T2" s="1465"/>
      <c r="U2" s="1465"/>
      <c r="V2" s="1465"/>
      <c r="W2" s="1465"/>
      <c r="X2" s="1465"/>
      <c r="Y2" s="1465"/>
      <c r="Z2" s="1465"/>
      <c r="AA2" s="1465"/>
      <c r="AC2" s="288" t="s">
        <v>234</v>
      </c>
      <c r="AD2" s="287"/>
      <c r="AE2" s="287"/>
      <c r="AF2" s="287"/>
    </row>
    <row r="3" spans="2:32" ht="17.25" customHeight="1" x14ac:dyDescent="0.2">
      <c r="B3" s="1466" t="s">
        <v>45</v>
      </c>
      <c r="C3" s="1455" t="s">
        <v>2</v>
      </c>
      <c r="D3" s="1457" t="s">
        <v>459</v>
      </c>
      <c r="E3" s="1467"/>
      <c r="F3" s="1467"/>
      <c r="G3" s="1467"/>
      <c r="H3" s="1467"/>
      <c r="I3" s="1467"/>
      <c r="J3" s="1467"/>
      <c r="K3" s="1458"/>
      <c r="L3" s="1456" t="s">
        <v>460</v>
      </c>
      <c r="M3" s="1469"/>
      <c r="N3" s="1469"/>
      <c r="O3" s="1469"/>
      <c r="P3" s="1469"/>
      <c r="Q3" s="1469"/>
      <c r="R3" s="1469"/>
      <c r="S3" s="1469"/>
      <c r="T3" s="1469"/>
      <c r="U3" s="1469"/>
      <c r="V3" s="1469"/>
      <c r="W3" s="1469"/>
      <c r="X3" s="1469"/>
      <c r="Y3" s="1469"/>
      <c r="Z3" s="1469"/>
      <c r="AA3" s="1469"/>
      <c r="AC3" s="1027" t="s">
        <v>235</v>
      </c>
      <c r="AD3" s="1027"/>
      <c r="AE3" s="1027"/>
      <c r="AF3" s="1027"/>
    </row>
    <row r="4" spans="2:32" ht="17.25" customHeight="1" x14ac:dyDescent="0.2">
      <c r="B4" s="1466"/>
      <c r="C4" s="1455"/>
      <c r="D4" s="1459"/>
      <c r="E4" s="1468"/>
      <c r="F4" s="1468"/>
      <c r="G4" s="1468"/>
      <c r="H4" s="1468"/>
      <c r="I4" s="1468"/>
      <c r="J4" s="1468"/>
      <c r="K4" s="1460"/>
      <c r="L4" s="1456" t="s">
        <v>461</v>
      </c>
      <c r="M4" s="1469"/>
      <c r="N4" s="1469"/>
      <c r="O4" s="1469"/>
      <c r="P4" s="1469"/>
      <c r="Q4" s="1469"/>
      <c r="R4" s="1469"/>
      <c r="S4" s="1466"/>
      <c r="T4" s="1455" t="s">
        <v>462</v>
      </c>
      <c r="U4" s="1455"/>
      <c r="V4" s="1455"/>
      <c r="W4" s="1455"/>
      <c r="X4" s="1455"/>
      <c r="Y4" s="1455"/>
      <c r="Z4" s="1455"/>
      <c r="AA4" s="1456"/>
      <c r="AC4" s="1027"/>
      <c r="AD4" s="1027"/>
      <c r="AE4" s="1027"/>
      <c r="AF4" s="1027"/>
    </row>
    <row r="5" spans="2:32" ht="12.75" customHeight="1" x14ac:dyDescent="0.2">
      <c r="B5" s="1466"/>
      <c r="C5" s="1455"/>
      <c r="D5" s="1457" t="s">
        <v>1</v>
      </c>
      <c r="E5" s="1458"/>
      <c r="F5" s="1461" t="s">
        <v>79</v>
      </c>
      <c r="G5" s="1462"/>
      <c r="H5" s="1462"/>
      <c r="I5" s="1462"/>
      <c r="J5" s="1462"/>
      <c r="K5" s="1463"/>
      <c r="L5" s="1457" t="s">
        <v>1</v>
      </c>
      <c r="M5" s="1458"/>
      <c r="N5" s="1461" t="s">
        <v>79</v>
      </c>
      <c r="O5" s="1462"/>
      <c r="P5" s="1462"/>
      <c r="Q5" s="1462"/>
      <c r="R5" s="1462"/>
      <c r="S5" s="1463"/>
      <c r="T5" s="1457" t="s">
        <v>1</v>
      </c>
      <c r="U5" s="1458"/>
      <c r="V5" s="1461" t="s">
        <v>79</v>
      </c>
      <c r="W5" s="1462"/>
      <c r="X5" s="1462"/>
      <c r="Y5" s="1462"/>
      <c r="Z5" s="1462"/>
      <c r="AA5" s="1462"/>
      <c r="AC5" s="1027"/>
      <c r="AD5" s="1027"/>
      <c r="AE5" s="1027"/>
      <c r="AF5" s="1027"/>
    </row>
    <row r="6" spans="2:32" ht="39" customHeight="1" x14ac:dyDescent="0.2">
      <c r="B6" s="1466"/>
      <c r="C6" s="1455"/>
      <c r="D6" s="1459"/>
      <c r="E6" s="1460"/>
      <c r="F6" s="1455" t="s">
        <v>463</v>
      </c>
      <c r="G6" s="1455"/>
      <c r="H6" s="1455" t="s">
        <v>464</v>
      </c>
      <c r="I6" s="1455"/>
      <c r="J6" s="1455" t="s">
        <v>465</v>
      </c>
      <c r="K6" s="1455"/>
      <c r="L6" s="1459"/>
      <c r="M6" s="1460"/>
      <c r="N6" s="1455" t="s">
        <v>463</v>
      </c>
      <c r="O6" s="1455"/>
      <c r="P6" s="1455" t="s">
        <v>464</v>
      </c>
      <c r="Q6" s="1455"/>
      <c r="R6" s="1455" t="s">
        <v>465</v>
      </c>
      <c r="S6" s="1455"/>
      <c r="T6" s="1459"/>
      <c r="U6" s="1460"/>
      <c r="V6" s="1455" t="s">
        <v>463</v>
      </c>
      <c r="W6" s="1455"/>
      <c r="X6" s="1455" t="s">
        <v>464</v>
      </c>
      <c r="Y6" s="1455"/>
      <c r="Z6" s="1455" t="s">
        <v>465</v>
      </c>
      <c r="AA6" s="1456"/>
      <c r="AC6" s="1027"/>
      <c r="AD6" s="1027"/>
      <c r="AE6" s="1027"/>
      <c r="AF6" s="1027"/>
    </row>
    <row r="7" spans="2:32" ht="38.25" customHeight="1" x14ac:dyDescent="0.2">
      <c r="B7" s="1466"/>
      <c r="C7" s="1455"/>
      <c r="D7" s="579" t="s">
        <v>406</v>
      </c>
      <c r="E7" s="579" t="s">
        <v>407</v>
      </c>
      <c r="F7" s="579" t="s">
        <v>406</v>
      </c>
      <c r="G7" s="579" t="s">
        <v>407</v>
      </c>
      <c r="H7" s="579" t="s">
        <v>406</v>
      </c>
      <c r="I7" s="579" t="s">
        <v>407</v>
      </c>
      <c r="J7" s="579" t="s">
        <v>406</v>
      </c>
      <c r="K7" s="579" t="s">
        <v>407</v>
      </c>
      <c r="L7" s="579" t="s">
        <v>406</v>
      </c>
      <c r="M7" s="579" t="s">
        <v>407</v>
      </c>
      <c r="N7" s="579" t="s">
        <v>406</v>
      </c>
      <c r="O7" s="579" t="s">
        <v>407</v>
      </c>
      <c r="P7" s="579" t="s">
        <v>406</v>
      </c>
      <c r="Q7" s="579" t="s">
        <v>407</v>
      </c>
      <c r="R7" s="579" t="s">
        <v>406</v>
      </c>
      <c r="S7" s="579" t="s">
        <v>407</v>
      </c>
      <c r="T7" s="579" t="s">
        <v>406</v>
      </c>
      <c r="U7" s="579" t="s">
        <v>407</v>
      </c>
      <c r="V7" s="579" t="s">
        <v>406</v>
      </c>
      <c r="W7" s="579" t="s">
        <v>407</v>
      </c>
      <c r="X7" s="579" t="s">
        <v>406</v>
      </c>
      <c r="Y7" s="579" t="s">
        <v>407</v>
      </c>
      <c r="Z7" s="579" t="s">
        <v>406</v>
      </c>
      <c r="AA7" s="580" t="s">
        <v>407</v>
      </c>
      <c r="AC7" s="1027"/>
      <c r="AD7" s="1027"/>
      <c r="AE7" s="1027"/>
      <c r="AF7" s="1027"/>
    </row>
    <row r="8" spans="2:32" ht="13.5" thickBot="1" x14ac:dyDescent="0.25">
      <c r="B8" s="573">
        <v>1</v>
      </c>
      <c r="C8" s="564">
        <v>2</v>
      </c>
      <c r="D8" s="581">
        <v>3</v>
      </c>
      <c r="E8" s="564">
        <v>4</v>
      </c>
      <c r="F8" s="564">
        <v>5</v>
      </c>
      <c r="G8" s="564">
        <v>6</v>
      </c>
      <c r="H8" s="564">
        <v>7</v>
      </c>
      <c r="I8" s="564">
        <v>8</v>
      </c>
      <c r="J8" s="564">
        <v>9</v>
      </c>
      <c r="K8" s="564">
        <v>10</v>
      </c>
      <c r="L8" s="582">
        <v>11</v>
      </c>
      <c r="M8" s="582">
        <v>12</v>
      </c>
      <c r="N8" s="582">
        <f t="shared" ref="N8:AA8" si="0">M8+1</f>
        <v>13</v>
      </c>
      <c r="O8" s="582">
        <f t="shared" si="0"/>
        <v>14</v>
      </c>
      <c r="P8" s="582">
        <f t="shared" si="0"/>
        <v>15</v>
      </c>
      <c r="Q8" s="582">
        <f t="shared" si="0"/>
        <v>16</v>
      </c>
      <c r="R8" s="582">
        <f t="shared" si="0"/>
        <v>17</v>
      </c>
      <c r="S8" s="582">
        <f t="shared" si="0"/>
        <v>18</v>
      </c>
      <c r="T8" s="582">
        <f t="shared" si="0"/>
        <v>19</v>
      </c>
      <c r="U8" s="582">
        <f t="shared" si="0"/>
        <v>20</v>
      </c>
      <c r="V8" s="582">
        <f t="shared" si="0"/>
        <v>21</v>
      </c>
      <c r="W8" s="582">
        <f t="shared" si="0"/>
        <v>22</v>
      </c>
      <c r="X8" s="582">
        <f t="shared" si="0"/>
        <v>23</v>
      </c>
      <c r="Y8" s="582">
        <f t="shared" si="0"/>
        <v>24</v>
      </c>
      <c r="Z8" s="582">
        <f t="shared" si="0"/>
        <v>25</v>
      </c>
      <c r="AA8" s="583">
        <f t="shared" si="0"/>
        <v>26</v>
      </c>
      <c r="AC8" s="1027"/>
      <c r="AD8" s="1027"/>
      <c r="AE8" s="1027"/>
      <c r="AF8" s="1027"/>
    </row>
    <row r="9" spans="2:32" ht="22.5" x14ac:dyDescent="0.25">
      <c r="B9" s="584" t="s">
        <v>408</v>
      </c>
      <c r="C9" s="728">
        <v>1000</v>
      </c>
      <c r="D9" s="744">
        <f>F9+H9+J9</f>
        <v>2</v>
      </c>
      <c r="E9" s="744">
        <f>G9+I9+K9</f>
        <v>2</v>
      </c>
      <c r="F9" s="754">
        <f>F10+F19+F20+F21+F22+F23+F24+F25+F26</f>
        <v>2</v>
      </c>
      <c r="G9" s="754">
        <f t="shared" ref="G9:AA9" si="1">G10+G19+G20+G21+G22+G23+G24+G25+G26</f>
        <v>2</v>
      </c>
      <c r="H9" s="754">
        <f t="shared" si="1"/>
        <v>0</v>
      </c>
      <c r="I9" s="754">
        <f t="shared" si="1"/>
        <v>0</v>
      </c>
      <c r="J9" s="754">
        <f t="shared" si="1"/>
        <v>0</v>
      </c>
      <c r="K9" s="755">
        <f t="shared" si="1"/>
        <v>0</v>
      </c>
      <c r="L9" s="756">
        <f>N9+P9+R9</f>
        <v>0</v>
      </c>
      <c r="M9" s="757">
        <f>O9+Q9+S9</f>
        <v>0</v>
      </c>
      <c r="N9" s="754">
        <f t="shared" si="1"/>
        <v>0</v>
      </c>
      <c r="O9" s="754">
        <f t="shared" si="1"/>
        <v>0</v>
      </c>
      <c r="P9" s="754">
        <f t="shared" si="1"/>
        <v>0</v>
      </c>
      <c r="Q9" s="754">
        <f t="shared" si="1"/>
        <v>0</v>
      </c>
      <c r="R9" s="754">
        <f t="shared" si="1"/>
        <v>0</v>
      </c>
      <c r="S9" s="755">
        <f t="shared" si="1"/>
        <v>0</v>
      </c>
      <c r="T9" s="757">
        <f>V9+X9+Z9</f>
        <v>0</v>
      </c>
      <c r="U9" s="757">
        <f>W9+Y9+AA9</f>
        <v>0</v>
      </c>
      <c r="V9" s="754">
        <f t="shared" si="1"/>
        <v>0</v>
      </c>
      <c r="W9" s="754">
        <f t="shared" si="1"/>
        <v>0</v>
      </c>
      <c r="X9" s="754">
        <f t="shared" si="1"/>
        <v>0</v>
      </c>
      <c r="Y9" s="754">
        <f t="shared" si="1"/>
        <v>0</v>
      </c>
      <c r="Z9" s="754">
        <f t="shared" si="1"/>
        <v>0</v>
      </c>
      <c r="AA9" s="754">
        <f t="shared" si="1"/>
        <v>0</v>
      </c>
      <c r="AC9" s="287"/>
      <c r="AD9" s="287"/>
      <c r="AE9" s="287"/>
      <c r="AF9" s="287"/>
    </row>
    <row r="10" spans="2:32" ht="33.75" x14ac:dyDescent="0.2">
      <c r="B10" s="585" t="s">
        <v>409</v>
      </c>
      <c r="C10" s="729">
        <v>1100</v>
      </c>
      <c r="D10" s="744">
        <f t="shared" ref="D10:D52" si="2">F10+H10+J10</f>
        <v>0</v>
      </c>
      <c r="E10" s="744">
        <f t="shared" ref="E10:E52" si="3">G10+I10+K10</f>
        <v>0</v>
      </c>
      <c r="F10" s="751">
        <f>F11+F12+F13+F14+F15+F16+F17+F18</f>
        <v>0</v>
      </c>
      <c r="G10" s="751">
        <f t="shared" ref="G10:AA10" si="4">G11+G12+G13+G14+G15+G16+G17+G18</f>
        <v>0</v>
      </c>
      <c r="H10" s="751">
        <f t="shared" si="4"/>
        <v>0</v>
      </c>
      <c r="I10" s="751">
        <f t="shared" si="4"/>
        <v>0</v>
      </c>
      <c r="J10" s="751">
        <f t="shared" si="4"/>
        <v>0</v>
      </c>
      <c r="K10" s="752">
        <f t="shared" si="4"/>
        <v>0</v>
      </c>
      <c r="L10" s="756">
        <f t="shared" ref="L10:L52" si="5">N10+P10+R10</f>
        <v>0</v>
      </c>
      <c r="M10" s="757">
        <f t="shared" ref="M10:M52" si="6">O10+Q10+S10</f>
        <v>0</v>
      </c>
      <c r="N10" s="751">
        <f t="shared" si="4"/>
        <v>0</v>
      </c>
      <c r="O10" s="751">
        <f t="shared" si="4"/>
        <v>0</v>
      </c>
      <c r="P10" s="751">
        <f t="shared" si="4"/>
        <v>0</v>
      </c>
      <c r="Q10" s="751">
        <f t="shared" si="4"/>
        <v>0</v>
      </c>
      <c r="R10" s="751">
        <f t="shared" si="4"/>
        <v>0</v>
      </c>
      <c r="S10" s="752">
        <f t="shared" si="4"/>
        <v>0</v>
      </c>
      <c r="T10" s="757">
        <f t="shared" ref="T10:T52" si="7">V10+X10+Z10</f>
        <v>0</v>
      </c>
      <c r="U10" s="757">
        <f t="shared" ref="U10:U52" si="8">W10+Y10+AA10</f>
        <v>0</v>
      </c>
      <c r="V10" s="751">
        <f t="shared" si="4"/>
        <v>0</v>
      </c>
      <c r="W10" s="751">
        <f t="shared" si="4"/>
        <v>0</v>
      </c>
      <c r="X10" s="751">
        <f t="shared" si="4"/>
        <v>0</v>
      </c>
      <c r="Y10" s="751">
        <f t="shared" si="4"/>
        <v>0</v>
      </c>
      <c r="Z10" s="751">
        <f t="shared" si="4"/>
        <v>0</v>
      </c>
      <c r="AA10" s="751">
        <f t="shared" si="4"/>
        <v>0</v>
      </c>
      <c r="AC10" s="1029" t="s">
        <v>236</v>
      </c>
      <c r="AD10" s="1029"/>
      <c r="AE10" s="1029"/>
      <c r="AF10" s="1029"/>
    </row>
    <row r="11" spans="2:32" ht="47.25" customHeight="1" x14ac:dyDescent="0.2">
      <c r="B11" s="586" t="s">
        <v>466</v>
      </c>
      <c r="C11" s="729">
        <v>1101</v>
      </c>
      <c r="D11" s="744">
        <f t="shared" si="2"/>
        <v>0</v>
      </c>
      <c r="E11" s="744">
        <f t="shared" si="3"/>
        <v>0</v>
      </c>
      <c r="F11" s="991">
        <v>0</v>
      </c>
      <c r="G11" s="991">
        <v>0</v>
      </c>
      <c r="H11" s="991">
        <v>0</v>
      </c>
      <c r="I11" s="991">
        <v>0</v>
      </c>
      <c r="J11" s="991">
        <v>0</v>
      </c>
      <c r="K11" s="992">
        <v>0</v>
      </c>
      <c r="L11" s="757">
        <f t="shared" ref="L11:L51" si="9">(N11+P11+R11)*1</f>
        <v>0</v>
      </c>
      <c r="M11" s="757">
        <f t="shared" ref="M11:M51" si="10">(O11+Q11+S11)*1</f>
        <v>0</v>
      </c>
      <c r="N11" s="991">
        <v>0</v>
      </c>
      <c r="O11" s="991">
        <v>0</v>
      </c>
      <c r="P11" s="991">
        <v>0</v>
      </c>
      <c r="Q11" s="991">
        <v>0</v>
      </c>
      <c r="R11" s="991">
        <v>0</v>
      </c>
      <c r="S11" s="992">
        <v>0</v>
      </c>
      <c r="T11" s="757">
        <f t="shared" ref="T11:T51" si="11">(V11+X11+Z11)*1</f>
        <v>0</v>
      </c>
      <c r="U11" s="757">
        <f t="shared" ref="U11:U51" si="12">(W11+Y11+AA11)*1</f>
        <v>0</v>
      </c>
      <c r="V11" s="991">
        <v>0</v>
      </c>
      <c r="W11" s="991">
        <v>0</v>
      </c>
      <c r="X11" s="991">
        <v>0</v>
      </c>
      <c r="Y11" s="991">
        <v>0</v>
      </c>
      <c r="Z11" s="991">
        <v>0</v>
      </c>
      <c r="AA11" s="991">
        <v>0</v>
      </c>
      <c r="AC11" s="1029"/>
      <c r="AD11" s="1029"/>
      <c r="AE11" s="1029"/>
      <c r="AF11" s="1029"/>
    </row>
    <row r="12" spans="2:32" ht="35.25" customHeight="1" x14ac:dyDescent="0.2">
      <c r="B12" s="586" t="s">
        <v>411</v>
      </c>
      <c r="C12" s="729">
        <v>1102</v>
      </c>
      <c r="D12" s="744">
        <f t="shared" si="2"/>
        <v>0</v>
      </c>
      <c r="E12" s="744">
        <f t="shared" si="3"/>
        <v>0</v>
      </c>
      <c r="F12" s="991">
        <v>0</v>
      </c>
      <c r="G12" s="991">
        <v>0</v>
      </c>
      <c r="H12" s="991">
        <v>0</v>
      </c>
      <c r="I12" s="991">
        <v>0</v>
      </c>
      <c r="J12" s="991">
        <v>0</v>
      </c>
      <c r="K12" s="992">
        <v>0</v>
      </c>
      <c r="L12" s="757">
        <f t="shared" si="9"/>
        <v>0</v>
      </c>
      <c r="M12" s="757">
        <f t="shared" si="10"/>
        <v>0</v>
      </c>
      <c r="N12" s="991">
        <v>0</v>
      </c>
      <c r="O12" s="991">
        <v>0</v>
      </c>
      <c r="P12" s="991">
        <v>0</v>
      </c>
      <c r="Q12" s="991">
        <v>0</v>
      </c>
      <c r="R12" s="991">
        <v>0</v>
      </c>
      <c r="S12" s="992">
        <v>0</v>
      </c>
      <c r="T12" s="757">
        <f t="shared" si="11"/>
        <v>0</v>
      </c>
      <c r="U12" s="757">
        <f t="shared" si="12"/>
        <v>0</v>
      </c>
      <c r="V12" s="991">
        <v>0</v>
      </c>
      <c r="W12" s="991">
        <v>0</v>
      </c>
      <c r="X12" s="991">
        <v>0</v>
      </c>
      <c r="Y12" s="991">
        <v>0</v>
      </c>
      <c r="Z12" s="991">
        <v>0</v>
      </c>
      <c r="AA12" s="991">
        <v>0</v>
      </c>
      <c r="AC12" s="1029"/>
      <c r="AD12" s="1029"/>
      <c r="AE12" s="1029"/>
      <c r="AF12" s="1029"/>
    </row>
    <row r="13" spans="2:32" ht="46.5" customHeight="1" x14ac:dyDescent="0.2">
      <c r="B13" s="586" t="s">
        <v>412</v>
      </c>
      <c r="C13" s="729">
        <v>1103</v>
      </c>
      <c r="D13" s="744">
        <f t="shared" si="2"/>
        <v>0</v>
      </c>
      <c r="E13" s="744">
        <f t="shared" si="3"/>
        <v>0</v>
      </c>
      <c r="F13" s="991">
        <v>0</v>
      </c>
      <c r="G13" s="991">
        <v>0</v>
      </c>
      <c r="H13" s="991">
        <v>0</v>
      </c>
      <c r="I13" s="991">
        <v>0</v>
      </c>
      <c r="J13" s="991">
        <v>0</v>
      </c>
      <c r="K13" s="992">
        <v>0</v>
      </c>
      <c r="L13" s="757">
        <f t="shared" si="9"/>
        <v>0</v>
      </c>
      <c r="M13" s="757">
        <f t="shared" si="10"/>
        <v>0</v>
      </c>
      <c r="N13" s="991">
        <v>0</v>
      </c>
      <c r="O13" s="991">
        <v>0</v>
      </c>
      <c r="P13" s="991">
        <v>0</v>
      </c>
      <c r="Q13" s="991">
        <v>0</v>
      </c>
      <c r="R13" s="991">
        <v>0</v>
      </c>
      <c r="S13" s="992">
        <v>0</v>
      </c>
      <c r="T13" s="757">
        <f t="shared" si="11"/>
        <v>0</v>
      </c>
      <c r="U13" s="757">
        <f t="shared" si="12"/>
        <v>0</v>
      </c>
      <c r="V13" s="991">
        <v>0</v>
      </c>
      <c r="W13" s="991">
        <v>0</v>
      </c>
      <c r="X13" s="991">
        <v>0</v>
      </c>
      <c r="Y13" s="991">
        <v>0</v>
      </c>
      <c r="Z13" s="991">
        <v>0</v>
      </c>
      <c r="AA13" s="991">
        <v>0</v>
      </c>
      <c r="AC13" s="1029"/>
      <c r="AD13" s="1029"/>
      <c r="AE13" s="1029"/>
      <c r="AF13" s="1029"/>
    </row>
    <row r="14" spans="2:32" ht="45.75" customHeight="1" x14ac:dyDescent="0.2">
      <c r="B14" s="586" t="s">
        <v>413</v>
      </c>
      <c r="C14" s="729">
        <v>1104</v>
      </c>
      <c r="D14" s="744">
        <f t="shared" si="2"/>
        <v>0</v>
      </c>
      <c r="E14" s="744">
        <f t="shared" si="3"/>
        <v>0</v>
      </c>
      <c r="F14" s="991">
        <v>0</v>
      </c>
      <c r="G14" s="991">
        <v>0</v>
      </c>
      <c r="H14" s="991">
        <v>0</v>
      </c>
      <c r="I14" s="991">
        <v>0</v>
      </c>
      <c r="J14" s="991">
        <v>0</v>
      </c>
      <c r="K14" s="992">
        <v>0</v>
      </c>
      <c r="L14" s="757">
        <f t="shared" si="9"/>
        <v>0</v>
      </c>
      <c r="M14" s="757">
        <f t="shared" si="10"/>
        <v>0</v>
      </c>
      <c r="N14" s="991">
        <v>0</v>
      </c>
      <c r="O14" s="991">
        <v>0</v>
      </c>
      <c r="P14" s="991">
        <v>0</v>
      </c>
      <c r="Q14" s="991">
        <v>0</v>
      </c>
      <c r="R14" s="991">
        <v>0</v>
      </c>
      <c r="S14" s="992">
        <v>0</v>
      </c>
      <c r="T14" s="757">
        <f t="shared" si="11"/>
        <v>0</v>
      </c>
      <c r="U14" s="757">
        <f t="shared" si="12"/>
        <v>0</v>
      </c>
      <c r="V14" s="991">
        <v>0</v>
      </c>
      <c r="W14" s="991">
        <v>0</v>
      </c>
      <c r="X14" s="991">
        <v>0</v>
      </c>
      <c r="Y14" s="991">
        <v>0</v>
      </c>
      <c r="Z14" s="991">
        <v>0</v>
      </c>
      <c r="AA14" s="991">
        <v>0</v>
      </c>
      <c r="AC14" s="1029"/>
      <c r="AD14" s="1029"/>
      <c r="AE14" s="1029"/>
      <c r="AF14" s="1029"/>
    </row>
    <row r="15" spans="2:32" ht="46.5" customHeight="1" x14ac:dyDescent="0.2">
      <c r="B15" s="586" t="s">
        <v>414</v>
      </c>
      <c r="C15" s="729">
        <v>1105</v>
      </c>
      <c r="D15" s="744">
        <f t="shared" si="2"/>
        <v>0</v>
      </c>
      <c r="E15" s="744">
        <f t="shared" si="3"/>
        <v>0</v>
      </c>
      <c r="F15" s="991">
        <v>0</v>
      </c>
      <c r="G15" s="991">
        <v>0</v>
      </c>
      <c r="H15" s="991">
        <v>0</v>
      </c>
      <c r="I15" s="991">
        <v>0</v>
      </c>
      <c r="J15" s="991">
        <v>0</v>
      </c>
      <c r="K15" s="992">
        <v>0</v>
      </c>
      <c r="L15" s="757">
        <f t="shared" si="9"/>
        <v>0</v>
      </c>
      <c r="M15" s="757">
        <f t="shared" si="10"/>
        <v>0</v>
      </c>
      <c r="N15" s="991">
        <v>0</v>
      </c>
      <c r="O15" s="991">
        <v>0</v>
      </c>
      <c r="P15" s="991">
        <v>0</v>
      </c>
      <c r="Q15" s="991">
        <v>0</v>
      </c>
      <c r="R15" s="991">
        <v>0</v>
      </c>
      <c r="S15" s="992">
        <v>0</v>
      </c>
      <c r="T15" s="757">
        <f t="shared" si="11"/>
        <v>0</v>
      </c>
      <c r="U15" s="757">
        <f t="shared" si="12"/>
        <v>0</v>
      </c>
      <c r="V15" s="991">
        <v>0</v>
      </c>
      <c r="W15" s="991">
        <v>0</v>
      </c>
      <c r="X15" s="991">
        <v>0</v>
      </c>
      <c r="Y15" s="991">
        <v>0</v>
      </c>
      <c r="Z15" s="991">
        <v>0</v>
      </c>
      <c r="AA15" s="991">
        <v>0</v>
      </c>
      <c r="AC15" s="1029"/>
      <c r="AD15" s="1029"/>
      <c r="AE15" s="1029"/>
      <c r="AF15" s="1029"/>
    </row>
    <row r="16" spans="2:32" ht="47.25" customHeight="1" x14ac:dyDescent="0.25">
      <c r="B16" s="586" t="s">
        <v>415</v>
      </c>
      <c r="C16" s="729">
        <v>1106</v>
      </c>
      <c r="D16" s="744">
        <f t="shared" si="2"/>
        <v>0</v>
      </c>
      <c r="E16" s="744">
        <f t="shared" si="3"/>
        <v>0</v>
      </c>
      <c r="F16" s="991">
        <v>0</v>
      </c>
      <c r="G16" s="991">
        <v>0</v>
      </c>
      <c r="H16" s="991">
        <v>0</v>
      </c>
      <c r="I16" s="991">
        <v>0</v>
      </c>
      <c r="J16" s="991">
        <v>0</v>
      </c>
      <c r="K16" s="992">
        <v>0</v>
      </c>
      <c r="L16" s="757">
        <f t="shared" si="9"/>
        <v>0</v>
      </c>
      <c r="M16" s="757">
        <f t="shared" si="10"/>
        <v>0</v>
      </c>
      <c r="N16" s="991">
        <v>0</v>
      </c>
      <c r="O16" s="991">
        <v>0</v>
      </c>
      <c r="P16" s="991">
        <v>0</v>
      </c>
      <c r="Q16" s="991">
        <v>0</v>
      </c>
      <c r="R16" s="991">
        <v>0</v>
      </c>
      <c r="S16" s="992">
        <v>0</v>
      </c>
      <c r="T16" s="757">
        <f t="shared" si="11"/>
        <v>0</v>
      </c>
      <c r="U16" s="757">
        <f t="shared" si="12"/>
        <v>0</v>
      </c>
      <c r="V16" s="991">
        <v>0</v>
      </c>
      <c r="W16" s="991">
        <v>0</v>
      </c>
      <c r="X16" s="991">
        <v>0</v>
      </c>
      <c r="Y16" s="991">
        <v>0</v>
      </c>
      <c r="Z16" s="991">
        <v>0</v>
      </c>
      <c r="AA16" s="991">
        <v>0</v>
      </c>
      <c r="AC16" s="287"/>
      <c r="AD16" s="287"/>
      <c r="AE16" s="287"/>
      <c r="AF16" s="287"/>
    </row>
    <row r="17" spans="2:32" ht="24" customHeight="1" x14ac:dyDescent="0.2">
      <c r="B17" s="586" t="s">
        <v>416</v>
      </c>
      <c r="C17" s="729">
        <v>1107</v>
      </c>
      <c r="D17" s="744">
        <f t="shared" si="2"/>
        <v>0</v>
      </c>
      <c r="E17" s="744">
        <f t="shared" si="3"/>
        <v>0</v>
      </c>
      <c r="F17" s="991">
        <v>0</v>
      </c>
      <c r="G17" s="991">
        <v>0</v>
      </c>
      <c r="H17" s="991">
        <v>0</v>
      </c>
      <c r="I17" s="991">
        <v>0</v>
      </c>
      <c r="J17" s="991">
        <v>0</v>
      </c>
      <c r="K17" s="992">
        <v>0</v>
      </c>
      <c r="L17" s="757">
        <f t="shared" si="9"/>
        <v>0</v>
      </c>
      <c r="M17" s="757">
        <f t="shared" si="10"/>
        <v>0</v>
      </c>
      <c r="N17" s="991">
        <v>0</v>
      </c>
      <c r="O17" s="991">
        <v>0</v>
      </c>
      <c r="P17" s="991">
        <v>0</v>
      </c>
      <c r="Q17" s="991">
        <v>0</v>
      </c>
      <c r="R17" s="991">
        <v>0</v>
      </c>
      <c r="S17" s="992">
        <v>0</v>
      </c>
      <c r="T17" s="757">
        <f t="shared" si="11"/>
        <v>0</v>
      </c>
      <c r="U17" s="757">
        <f t="shared" si="12"/>
        <v>0</v>
      </c>
      <c r="V17" s="991">
        <v>0</v>
      </c>
      <c r="W17" s="991">
        <v>0</v>
      </c>
      <c r="X17" s="991">
        <v>0</v>
      </c>
      <c r="Y17" s="991">
        <v>0</v>
      </c>
      <c r="Z17" s="991">
        <v>0</v>
      </c>
      <c r="AA17" s="991">
        <v>0</v>
      </c>
      <c r="AC17" s="1024" t="s">
        <v>237</v>
      </c>
      <c r="AD17" s="1024"/>
      <c r="AE17" s="1024"/>
      <c r="AF17" s="1024"/>
    </row>
    <row r="18" spans="2:32" ht="22.5" x14ac:dyDescent="0.2">
      <c r="B18" s="586" t="s">
        <v>417</v>
      </c>
      <c r="C18" s="729">
        <v>1108</v>
      </c>
      <c r="D18" s="744">
        <f t="shared" si="2"/>
        <v>0</v>
      </c>
      <c r="E18" s="744">
        <f t="shared" si="3"/>
        <v>0</v>
      </c>
      <c r="F18" s="991">
        <v>0</v>
      </c>
      <c r="G18" s="991">
        <v>0</v>
      </c>
      <c r="H18" s="991">
        <v>0</v>
      </c>
      <c r="I18" s="991">
        <v>0</v>
      </c>
      <c r="J18" s="991">
        <v>0</v>
      </c>
      <c r="K18" s="992">
        <v>0</v>
      </c>
      <c r="L18" s="757">
        <f t="shared" si="9"/>
        <v>0</v>
      </c>
      <c r="M18" s="757">
        <f t="shared" si="10"/>
        <v>0</v>
      </c>
      <c r="N18" s="991">
        <v>0</v>
      </c>
      <c r="O18" s="991">
        <v>0</v>
      </c>
      <c r="P18" s="991">
        <v>0</v>
      </c>
      <c r="Q18" s="991">
        <v>0</v>
      </c>
      <c r="R18" s="991">
        <v>0</v>
      </c>
      <c r="S18" s="992">
        <v>0</v>
      </c>
      <c r="T18" s="757">
        <f t="shared" si="11"/>
        <v>0</v>
      </c>
      <c r="U18" s="757">
        <f t="shared" si="12"/>
        <v>0</v>
      </c>
      <c r="V18" s="991">
        <v>0</v>
      </c>
      <c r="W18" s="991">
        <v>0</v>
      </c>
      <c r="X18" s="991">
        <v>0</v>
      </c>
      <c r="Y18" s="991">
        <v>0</v>
      </c>
      <c r="Z18" s="991">
        <v>0</v>
      </c>
      <c r="AA18" s="991">
        <v>0</v>
      </c>
      <c r="AC18" s="1024"/>
      <c r="AD18" s="1024"/>
      <c r="AE18" s="1024"/>
      <c r="AF18" s="1024"/>
    </row>
    <row r="19" spans="2:32" ht="22.5" x14ac:dyDescent="0.2">
      <c r="B19" s="587" t="s">
        <v>418</v>
      </c>
      <c r="C19" s="729">
        <v>1200</v>
      </c>
      <c r="D19" s="744">
        <f t="shared" si="2"/>
        <v>0</v>
      </c>
      <c r="E19" s="744">
        <f t="shared" si="3"/>
        <v>0</v>
      </c>
      <c r="F19" s="991">
        <v>0</v>
      </c>
      <c r="G19" s="991">
        <v>0</v>
      </c>
      <c r="H19" s="991">
        <v>0</v>
      </c>
      <c r="I19" s="991">
        <v>0</v>
      </c>
      <c r="J19" s="991">
        <v>0</v>
      </c>
      <c r="K19" s="992">
        <v>0</v>
      </c>
      <c r="L19" s="757">
        <f t="shared" si="9"/>
        <v>0</v>
      </c>
      <c r="M19" s="757">
        <f t="shared" si="10"/>
        <v>0</v>
      </c>
      <c r="N19" s="991">
        <v>0</v>
      </c>
      <c r="O19" s="991">
        <v>0</v>
      </c>
      <c r="P19" s="991">
        <v>0</v>
      </c>
      <c r="Q19" s="991">
        <v>0</v>
      </c>
      <c r="R19" s="991">
        <v>0</v>
      </c>
      <c r="S19" s="992">
        <v>0</v>
      </c>
      <c r="T19" s="757">
        <f t="shared" si="11"/>
        <v>0</v>
      </c>
      <c r="U19" s="757">
        <f t="shared" si="12"/>
        <v>0</v>
      </c>
      <c r="V19" s="991">
        <v>0</v>
      </c>
      <c r="W19" s="991">
        <v>0</v>
      </c>
      <c r="X19" s="991">
        <v>0</v>
      </c>
      <c r="Y19" s="991">
        <v>0</v>
      </c>
      <c r="Z19" s="991">
        <v>0</v>
      </c>
      <c r="AA19" s="991">
        <v>0</v>
      </c>
      <c r="AC19" s="1024"/>
      <c r="AD19" s="1024"/>
      <c r="AE19" s="1024"/>
      <c r="AF19" s="1024"/>
    </row>
    <row r="20" spans="2:32" ht="22.5" x14ac:dyDescent="0.2">
      <c r="B20" s="587" t="s">
        <v>419</v>
      </c>
      <c r="C20" s="729">
        <v>1300</v>
      </c>
      <c r="D20" s="744">
        <f t="shared" si="2"/>
        <v>0</v>
      </c>
      <c r="E20" s="744">
        <f t="shared" si="3"/>
        <v>0</v>
      </c>
      <c r="F20" s="991">
        <v>0</v>
      </c>
      <c r="G20" s="991">
        <v>0</v>
      </c>
      <c r="H20" s="991">
        <v>0</v>
      </c>
      <c r="I20" s="991">
        <v>0</v>
      </c>
      <c r="J20" s="991">
        <v>0</v>
      </c>
      <c r="K20" s="992">
        <v>0</v>
      </c>
      <c r="L20" s="757">
        <f t="shared" si="9"/>
        <v>0</v>
      </c>
      <c r="M20" s="757">
        <f t="shared" si="10"/>
        <v>0</v>
      </c>
      <c r="N20" s="991">
        <v>0</v>
      </c>
      <c r="O20" s="991">
        <v>0</v>
      </c>
      <c r="P20" s="991">
        <v>0</v>
      </c>
      <c r="Q20" s="991">
        <v>0</v>
      </c>
      <c r="R20" s="991">
        <v>0</v>
      </c>
      <c r="S20" s="992">
        <v>0</v>
      </c>
      <c r="T20" s="757">
        <f t="shared" si="11"/>
        <v>0</v>
      </c>
      <c r="U20" s="757">
        <f t="shared" si="12"/>
        <v>0</v>
      </c>
      <c r="V20" s="991">
        <v>0</v>
      </c>
      <c r="W20" s="991">
        <v>0</v>
      </c>
      <c r="X20" s="991">
        <v>0</v>
      </c>
      <c r="Y20" s="991">
        <v>0</v>
      </c>
      <c r="Z20" s="991">
        <v>0</v>
      </c>
      <c r="AA20" s="991">
        <v>0</v>
      </c>
      <c r="AC20" s="1024"/>
      <c r="AD20" s="1024"/>
      <c r="AE20" s="1024"/>
      <c r="AF20" s="1024"/>
    </row>
    <row r="21" spans="2:32" ht="68.25" customHeight="1" x14ac:dyDescent="0.2">
      <c r="B21" s="587" t="s">
        <v>420</v>
      </c>
      <c r="C21" s="729">
        <v>1400</v>
      </c>
      <c r="D21" s="744">
        <f t="shared" si="2"/>
        <v>0</v>
      </c>
      <c r="E21" s="744">
        <f t="shared" si="3"/>
        <v>0</v>
      </c>
      <c r="F21" s="991">
        <v>0</v>
      </c>
      <c r="G21" s="991">
        <v>0</v>
      </c>
      <c r="H21" s="991">
        <v>0</v>
      </c>
      <c r="I21" s="991">
        <v>0</v>
      </c>
      <c r="J21" s="991">
        <v>0</v>
      </c>
      <c r="K21" s="992">
        <v>0</v>
      </c>
      <c r="L21" s="757">
        <f t="shared" si="9"/>
        <v>0</v>
      </c>
      <c r="M21" s="757">
        <f t="shared" si="10"/>
        <v>0</v>
      </c>
      <c r="N21" s="991">
        <v>0</v>
      </c>
      <c r="O21" s="991">
        <v>0</v>
      </c>
      <c r="P21" s="991">
        <v>0</v>
      </c>
      <c r="Q21" s="991">
        <v>0</v>
      </c>
      <c r="R21" s="991">
        <v>0</v>
      </c>
      <c r="S21" s="992">
        <v>0</v>
      </c>
      <c r="T21" s="757">
        <f t="shared" si="11"/>
        <v>0</v>
      </c>
      <c r="U21" s="757">
        <f t="shared" si="12"/>
        <v>0</v>
      </c>
      <c r="V21" s="991">
        <v>0</v>
      </c>
      <c r="W21" s="991">
        <v>0</v>
      </c>
      <c r="X21" s="991">
        <v>0</v>
      </c>
      <c r="Y21" s="991">
        <v>0</v>
      </c>
      <c r="Z21" s="991">
        <v>0</v>
      </c>
      <c r="AA21" s="991">
        <v>0</v>
      </c>
      <c r="AC21" s="1024"/>
      <c r="AD21" s="1024"/>
      <c r="AE21" s="1024"/>
      <c r="AF21" s="1024"/>
    </row>
    <row r="22" spans="2:32" ht="12.75" x14ac:dyDescent="0.2">
      <c r="B22" s="587" t="s">
        <v>421</v>
      </c>
      <c r="C22" s="729">
        <v>1500</v>
      </c>
      <c r="D22" s="744">
        <f t="shared" si="2"/>
        <v>1</v>
      </c>
      <c r="E22" s="744">
        <f t="shared" si="3"/>
        <v>1</v>
      </c>
      <c r="F22" s="991">
        <v>1</v>
      </c>
      <c r="G22" s="991">
        <v>1</v>
      </c>
      <c r="H22" s="991">
        <v>0</v>
      </c>
      <c r="I22" s="991">
        <v>0</v>
      </c>
      <c r="J22" s="991">
        <v>0</v>
      </c>
      <c r="K22" s="992">
        <v>0</v>
      </c>
      <c r="L22" s="757">
        <f t="shared" si="9"/>
        <v>0</v>
      </c>
      <c r="M22" s="757">
        <f t="shared" si="10"/>
        <v>0</v>
      </c>
      <c r="N22" s="991">
        <v>0</v>
      </c>
      <c r="O22" s="991">
        <v>0</v>
      </c>
      <c r="P22" s="991">
        <v>0</v>
      </c>
      <c r="Q22" s="991">
        <v>0</v>
      </c>
      <c r="R22" s="991">
        <v>0</v>
      </c>
      <c r="S22" s="992">
        <v>0</v>
      </c>
      <c r="T22" s="757">
        <f t="shared" si="11"/>
        <v>0</v>
      </c>
      <c r="U22" s="757">
        <f t="shared" si="12"/>
        <v>0</v>
      </c>
      <c r="V22" s="991">
        <v>0</v>
      </c>
      <c r="W22" s="991">
        <v>0</v>
      </c>
      <c r="X22" s="991">
        <v>0</v>
      </c>
      <c r="Y22" s="991">
        <v>0</v>
      </c>
      <c r="Z22" s="991">
        <v>0</v>
      </c>
      <c r="AA22" s="991">
        <v>0</v>
      </c>
      <c r="AC22" s="1024"/>
      <c r="AD22" s="1024"/>
      <c r="AE22" s="1024"/>
      <c r="AF22" s="1024"/>
    </row>
    <row r="23" spans="2:32" ht="12.75" x14ac:dyDescent="0.2">
      <c r="B23" s="587" t="s">
        <v>467</v>
      </c>
      <c r="C23" s="729">
        <v>1600</v>
      </c>
      <c r="D23" s="744">
        <f t="shared" si="2"/>
        <v>1</v>
      </c>
      <c r="E23" s="744">
        <f t="shared" si="3"/>
        <v>1</v>
      </c>
      <c r="F23" s="991">
        <v>1</v>
      </c>
      <c r="G23" s="991">
        <v>1</v>
      </c>
      <c r="H23" s="991">
        <v>0</v>
      </c>
      <c r="I23" s="991">
        <v>0</v>
      </c>
      <c r="J23" s="991">
        <v>0</v>
      </c>
      <c r="K23" s="992">
        <v>0</v>
      </c>
      <c r="L23" s="757">
        <f t="shared" si="9"/>
        <v>0</v>
      </c>
      <c r="M23" s="757">
        <f t="shared" si="10"/>
        <v>0</v>
      </c>
      <c r="N23" s="991">
        <v>0</v>
      </c>
      <c r="O23" s="991">
        <v>0</v>
      </c>
      <c r="P23" s="991">
        <v>0</v>
      </c>
      <c r="Q23" s="991">
        <v>0</v>
      </c>
      <c r="R23" s="991">
        <v>0</v>
      </c>
      <c r="S23" s="992">
        <v>0</v>
      </c>
      <c r="T23" s="757">
        <f t="shared" si="11"/>
        <v>0</v>
      </c>
      <c r="U23" s="757">
        <f t="shared" si="12"/>
        <v>0</v>
      </c>
      <c r="V23" s="991">
        <v>0</v>
      </c>
      <c r="W23" s="991">
        <v>0</v>
      </c>
      <c r="X23" s="991">
        <v>0</v>
      </c>
      <c r="Y23" s="991">
        <v>0</v>
      </c>
      <c r="Z23" s="991">
        <v>0</v>
      </c>
      <c r="AA23" s="991">
        <v>0</v>
      </c>
      <c r="AC23" s="1024"/>
      <c r="AD23" s="1024"/>
      <c r="AE23" s="1024"/>
      <c r="AF23" s="1024"/>
    </row>
    <row r="24" spans="2:32" x14ac:dyDescent="0.25">
      <c r="B24" s="587" t="s">
        <v>423</v>
      </c>
      <c r="C24" s="729">
        <v>1700</v>
      </c>
      <c r="D24" s="744">
        <f t="shared" si="2"/>
        <v>0</v>
      </c>
      <c r="E24" s="744">
        <f t="shared" si="3"/>
        <v>0</v>
      </c>
      <c r="F24" s="991">
        <v>0</v>
      </c>
      <c r="G24" s="991">
        <v>0</v>
      </c>
      <c r="H24" s="991">
        <v>0</v>
      </c>
      <c r="I24" s="991">
        <v>0</v>
      </c>
      <c r="J24" s="991">
        <v>0</v>
      </c>
      <c r="K24" s="992">
        <v>0</v>
      </c>
      <c r="L24" s="757">
        <f t="shared" si="9"/>
        <v>0</v>
      </c>
      <c r="M24" s="757">
        <f t="shared" si="10"/>
        <v>0</v>
      </c>
      <c r="N24" s="991">
        <v>0</v>
      </c>
      <c r="O24" s="991">
        <v>0</v>
      </c>
      <c r="P24" s="991">
        <v>0</v>
      </c>
      <c r="Q24" s="991">
        <v>0</v>
      </c>
      <c r="R24" s="991">
        <v>0</v>
      </c>
      <c r="S24" s="992">
        <v>0</v>
      </c>
      <c r="T24" s="757">
        <f t="shared" si="11"/>
        <v>0</v>
      </c>
      <c r="U24" s="757">
        <f t="shared" si="12"/>
        <v>0</v>
      </c>
      <c r="V24" s="991">
        <v>0</v>
      </c>
      <c r="W24" s="991">
        <v>0</v>
      </c>
      <c r="X24" s="991">
        <v>0</v>
      </c>
      <c r="Y24" s="991">
        <v>0</v>
      </c>
      <c r="Z24" s="991">
        <v>0</v>
      </c>
      <c r="AA24" s="991">
        <v>0</v>
      </c>
    </row>
    <row r="25" spans="2:32" ht="33.75" x14ac:dyDescent="0.2">
      <c r="B25" s="587" t="s">
        <v>424</v>
      </c>
      <c r="C25" s="729">
        <v>1800</v>
      </c>
      <c r="D25" s="744">
        <f t="shared" si="2"/>
        <v>0</v>
      </c>
      <c r="E25" s="744">
        <f t="shared" si="3"/>
        <v>0</v>
      </c>
      <c r="F25" s="991">
        <v>0</v>
      </c>
      <c r="G25" s="991">
        <v>0</v>
      </c>
      <c r="H25" s="991">
        <v>0</v>
      </c>
      <c r="I25" s="991">
        <v>0</v>
      </c>
      <c r="J25" s="991">
        <v>0</v>
      </c>
      <c r="K25" s="992">
        <v>0</v>
      </c>
      <c r="L25" s="757">
        <f t="shared" si="9"/>
        <v>0</v>
      </c>
      <c r="M25" s="757">
        <f t="shared" si="10"/>
        <v>0</v>
      </c>
      <c r="N25" s="991">
        <v>0</v>
      </c>
      <c r="O25" s="991">
        <v>0</v>
      </c>
      <c r="P25" s="991">
        <v>0</v>
      </c>
      <c r="Q25" s="991">
        <v>0</v>
      </c>
      <c r="R25" s="991">
        <v>0</v>
      </c>
      <c r="S25" s="992">
        <v>0</v>
      </c>
      <c r="T25" s="757">
        <f t="shared" si="11"/>
        <v>0</v>
      </c>
      <c r="U25" s="757">
        <f t="shared" si="12"/>
        <v>0</v>
      </c>
      <c r="V25" s="991">
        <v>0</v>
      </c>
      <c r="W25" s="991">
        <v>0</v>
      </c>
      <c r="X25" s="991">
        <v>0</v>
      </c>
      <c r="Y25" s="991">
        <v>0</v>
      </c>
      <c r="Z25" s="991">
        <v>0</v>
      </c>
      <c r="AA25" s="991">
        <v>0</v>
      </c>
      <c r="AC25" s="1021" t="s">
        <v>238</v>
      </c>
      <c r="AD25" s="1021"/>
      <c r="AE25" s="1021"/>
      <c r="AF25" s="1021"/>
    </row>
    <row r="26" spans="2:32" ht="12.75" x14ac:dyDescent="0.2">
      <c r="B26" s="587" t="s">
        <v>425</v>
      </c>
      <c r="C26" s="729">
        <v>1900</v>
      </c>
      <c r="D26" s="744">
        <f t="shared" si="2"/>
        <v>0</v>
      </c>
      <c r="E26" s="744">
        <f t="shared" si="3"/>
        <v>0</v>
      </c>
      <c r="F26" s="991">
        <v>0</v>
      </c>
      <c r="G26" s="991">
        <v>0</v>
      </c>
      <c r="H26" s="991">
        <v>0</v>
      </c>
      <c r="I26" s="991">
        <v>0</v>
      </c>
      <c r="J26" s="991">
        <v>0</v>
      </c>
      <c r="K26" s="992">
        <v>0</v>
      </c>
      <c r="L26" s="757">
        <f t="shared" si="9"/>
        <v>0</v>
      </c>
      <c r="M26" s="757">
        <f t="shared" si="10"/>
        <v>0</v>
      </c>
      <c r="N26" s="991">
        <v>0</v>
      </c>
      <c r="O26" s="991">
        <v>0</v>
      </c>
      <c r="P26" s="991">
        <v>0</v>
      </c>
      <c r="Q26" s="991">
        <v>0</v>
      </c>
      <c r="R26" s="991">
        <v>0</v>
      </c>
      <c r="S26" s="992">
        <v>0</v>
      </c>
      <c r="T26" s="757">
        <f t="shared" si="11"/>
        <v>0</v>
      </c>
      <c r="U26" s="757">
        <f t="shared" si="12"/>
        <v>0</v>
      </c>
      <c r="V26" s="991">
        <v>0</v>
      </c>
      <c r="W26" s="991">
        <v>0</v>
      </c>
      <c r="X26" s="991">
        <v>0</v>
      </c>
      <c r="Y26" s="991">
        <v>0</v>
      </c>
      <c r="Z26" s="991">
        <v>0</v>
      </c>
      <c r="AA26" s="991">
        <v>0</v>
      </c>
      <c r="AC26" s="1021"/>
      <c r="AD26" s="1021"/>
      <c r="AE26" s="1021"/>
      <c r="AF26" s="1021"/>
    </row>
    <row r="27" spans="2:32" ht="3" customHeight="1" x14ac:dyDescent="0.2">
      <c r="B27" s="588"/>
      <c r="C27" s="589"/>
      <c r="D27" s="744">
        <f t="shared" si="2"/>
        <v>0</v>
      </c>
      <c r="E27" s="744">
        <f t="shared" si="3"/>
        <v>0</v>
      </c>
      <c r="F27" s="753">
        <v>0</v>
      </c>
      <c r="G27" s="753">
        <v>0</v>
      </c>
      <c r="H27" s="753">
        <v>0</v>
      </c>
      <c r="I27" s="753">
        <v>0</v>
      </c>
      <c r="J27" s="753">
        <v>0</v>
      </c>
      <c r="K27" s="753">
        <v>0</v>
      </c>
      <c r="L27" s="757">
        <f t="shared" si="9"/>
        <v>0</v>
      </c>
      <c r="M27" s="757">
        <f t="shared" si="10"/>
        <v>0</v>
      </c>
      <c r="N27" s="753">
        <v>0</v>
      </c>
      <c r="O27" s="753">
        <v>0</v>
      </c>
      <c r="P27" s="753">
        <v>0</v>
      </c>
      <c r="Q27" s="753">
        <v>0</v>
      </c>
      <c r="R27" s="753">
        <v>0</v>
      </c>
      <c r="S27" s="753">
        <v>0</v>
      </c>
      <c r="T27" s="757">
        <f t="shared" si="11"/>
        <v>0</v>
      </c>
      <c r="U27" s="757">
        <f t="shared" si="12"/>
        <v>0</v>
      </c>
      <c r="V27" s="813">
        <v>0</v>
      </c>
      <c r="W27" s="813">
        <v>0</v>
      </c>
      <c r="X27" s="813">
        <v>0</v>
      </c>
      <c r="Y27" s="813">
        <v>0</v>
      </c>
      <c r="Z27" s="813">
        <v>0</v>
      </c>
      <c r="AA27" s="813">
        <v>0</v>
      </c>
      <c r="AC27" s="1021"/>
      <c r="AD27" s="1021"/>
      <c r="AE27" s="1021"/>
      <c r="AF27" s="1021"/>
    </row>
    <row r="28" spans="2:32" ht="12.75" x14ac:dyDescent="0.2">
      <c r="B28" s="590" t="s">
        <v>426</v>
      </c>
      <c r="C28" s="730">
        <v>2000</v>
      </c>
      <c r="D28" s="744">
        <f t="shared" si="2"/>
        <v>0</v>
      </c>
      <c r="E28" s="744">
        <f t="shared" si="3"/>
        <v>0</v>
      </c>
      <c r="F28" s="814">
        <f t="shared" ref="F28:K28" si="13">(F29+F35)*1</f>
        <v>0</v>
      </c>
      <c r="G28" s="814">
        <f t="shared" si="13"/>
        <v>0</v>
      </c>
      <c r="H28" s="814">
        <f t="shared" si="13"/>
        <v>0</v>
      </c>
      <c r="I28" s="814">
        <f t="shared" si="13"/>
        <v>0</v>
      </c>
      <c r="J28" s="814">
        <f t="shared" si="13"/>
        <v>0</v>
      </c>
      <c r="K28" s="815">
        <f t="shared" si="13"/>
        <v>0</v>
      </c>
      <c r="L28" s="757">
        <f t="shared" si="9"/>
        <v>0</v>
      </c>
      <c r="M28" s="757">
        <f t="shared" si="10"/>
        <v>0</v>
      </c>
      <c r="N28" s="814">
        <f t="shared" ref="N28:S28" si="14">(N29+N35)*1</f>
        <v>0</v>
      </c>
      <c r="O28" s="814">
        <f t="shared" si="14"/>
        <v>0</v>
      </c>
      <c r="P28" s="814">
        <f t="shared" si="14"/>
        <v>0</v>
      </c>
      <c r="Q28" s="814">
        <f t="shared" si="14"/>
        <v>0</v>
      </c>
      <c r="R28" s="814">
        <f t="shared" si="14"/>
        <v>0</v>
      </c>
      <c r="S28" s="815">
        <f t="shared" si="14"/>
        <v>0</v>
      </c>
      <c r="T28" s="757">
        <f t="shared" si="11"/>
        <v>0</v>
      </c>
      <c r="U28" s="757">
        <f t="shared" si="12"/>
        <v>0</v>
      </c>
      <c r="V28" s="814">
        <f t="shared" ref="V28:AA28" si="15">(V29+V35)*1</f>
        <v>0</v>
      </c>
      <c r="W28" s="814">
        <f t="shared" si="15"/>
        <v>0</v>
      </c>
      <c r="X28" s="814">
        <f t="shared" si="15"/>
        <v>0</v>
      </c>
      <c r="Y28" s="814">
        <f t="shared" si="15"/>
        <v>0</v>
      </c>
      <c r="Z28" s="814">
        <f t="shared" si="15"/>
        <v>0</v>
      </c>
      <c r="AA28" s="814">
        <f t="shared" si="15"/>
        <v>0</v>
      </c>
      <c r="AC28" s="1021"/>
      <c r="AD28" s="1021"/>
      <c r="AE28" s="1021"/>
      <c r="AF28" s="1021"/>
    </row>
    <row r="29" spans="2:32" ht="12.75" x14ac:dyDescent="0.2">
      <c r="B29" s="587" t="s">
        <v>427</v>
      </c>
      <c r="C29" s="731">
        <v>2100</v>
      </c>
      <c r="D29" s="744">
        <f t="shared" si="2"/>
        <v>0</v>
      </c>
      <c r="E29" s="744">
        <f t="shared" si="3"/>
        <v>0</v>
      </c>
      <c r="F29" s="751">
        <f t="shared" ref="F29:K29" si="16">(F30+F31+F32+F33+F34)*1</f>
        <v>0</v>
      </c>
      <c r="G29" s="751">
        <f t="shared" si="16"/>
        <v>0</v>
      </c>
      <c r="H29" s="751">
        <f t="shared" si="16"/>
        <v>0</v>
      </c>
      <c r="I29" s="751">
        <f t="shared" si="16"/>
        <v>0</v>
      </c>
      <c r="J29" s="751">
        <f t="shared" si="16"/>
        <v>0</v>
      </c>
      <c r="K29" s="752">
        <f t="shared" si="16"/>
        <v>0</v>
      </c>
      <c r="L29" s="757">
        <f t="shared" si="9"/>
        <v>0</v>
      </c>
      <c r="M29" s="757">
        <f t="shared" si="10"/>
        <v>0</v>
      </c>
      <c r="N29" s="751">
        <f t="shared" ref="N29:S29" si="17">(N30+N31+N32+N33+N34)*1</f>
        <v>0</v>
      </c>
      <c r="O29" s="751">
        <f t="shared" si="17"/>
        <v>0</v>
      </c>
      <c r="P29" s="751">
        <f t="shared" si="17"/>
        <v>0</v>
      </c>
      <c r="Q29" s="751">
        <f t="shared" si="17"/>
        <v>0</v>
      </c>
      <c r="R29" s="751">
        <f t="shared" si="17"/>
        <v>0</v>
      </c>
      <c r="S29" s="752">
        <f t="shared" si="17"/>
        <v>0</v>
      </c>
      <c r="T29" s="757">
        <f t="shared" si="11"/>
        <v>0</v>
      </c>
      <c r="U29" s="757">
        <f t="shared" si="12"/>
        <v>0</v>
      </c>
      <c r="V29" s="751">
        <f t="shared" ref="V29:AA29" si="18">(V30+V31+V32+V33+V34)*1</f>
        <v>0</v>
      </c>
      <c r="W29" s="751">
        <f t="shared" si="18"/>
        <v>0</v>
      </c>
      <c r="X29" s="751">
        <f t="shared" si="18"/>
        <v>0</v>
      </c>
      <c r="Y29" s="751">
        <f t="shared" si="18"/>
        <v>0</v>
      </c>
      <c r="Z29" s="751">
        <f t="shared" si="18"/>
        <v>0</v>
      </c>
      <c r="AA29" s="751">
        <f t="shared" si="18"/>
        <v>0</v>
      </c>
      <c r="AC29" s="1021"/>
      <c r="AD29" s="1021"/>
      <c r="AE29" s="1021"/>
      <c r="AF29" s="1021"/>
    </row>
    <row r="30" spans="2:32" ht="22.5" x14ac:dyDescent="0.2">
      <c r="B30" s="586" t="s">
        <v>468</v>
      </c>
      <c r="C30" s="731">
        <v>2101</v>
      </c>
      <c r="D30" s="744">
        <f t="shared" si="2"/>
        <v>0</v>
      </c>
      <c r="E30" s="744">
        <f t="shared" si="3"/>
        <v>0</v>
      </c>
      <c r="F30" s="991">
        <v>0</v>
      </c>
      <c r="G30" s="991">
        <v>0</v>
      </c>
      <c r="H30" s="991">
        <v>0</v>
      </c>
      <c r="I30" s="991">
        <v>0</v>
      </c>
      <c r="J30" s="991">
        <v>0</v>
      </c>
      <c r="K30" s="992">
        <v>0</v>
      </c>
      <c r="L30" s="757">
        <f t="shared" si="9"/>
        <v>0</v>
      </c>
      <c r="M30" s="757">
        <f t="shared" si="10"/>
        <v>0</v>
      </c>
      <c r="N30" s="991">
        <v>0</v>
      </c>
      <c r="O30" s="991">
        <v>0</v>
      </c>
      <c r="P30" s="991">
        <v>0</v>
      </c>
      <c r="Q30" s="991">
        <v>0</v>
      </c>
      <c r="R30" s="991">
        <v>0</v>
      </c>
      <c r="S30" s="992">
        <v>0</v>
      </c>
      <c r="T30" s="757">
        <f t="shared" si="11"/>
        <v>0</v>
      </c>
      <c r="U30" s="757">
        <f t="shared" si="12"/>
        <v>0</v>
      </c>
      <c r="V30" s="991">
        <v>0</v>
      </c>
      <c r="W30" s="991">
        <v>0</v>
      </c>
      <c r="X30" s="991">
        <v>0</v>
      </c>
      <c r="Y30" s="991">
        <v>0</v>
      </c>
      <c r="Z30" s="991">
        <v>0</v>
      </c>
      <c r="AA30" s="991">
        <v>0</v>
      </c>
      <c r="AC30" s="1021"/>
      <c r="AD30" s="1021"/>
      <c r="AE30" s="1021"/>
      <c r="AF30" s="1021"/>
    </row>
    <row r="31" spans="2:32" x14ac:dyDescent="0.25">
      <c r="B31" s="586" t="s">
        <v>429</v>
      </c>
      <c r="C31" s="731">
        <v>2102</v>
      </c>
      <c r="D31" s="744">
        <f t="shared" si="2"/>
        <v>0</v>
      </c>
      <c r="E31" s="744">
        <f t="shared" si="3"/>
        <v>0</v>
      </c>
      <c r="F31" s="991">
        <v>0</v>
      </c>
      <c r="G31" s="991">
        <v>0</v>
      </c>
      <c r="H31" s="991">
        <v>0</v>
      </c>
      <c r="I31" s="991">
        <v>0</v>
      </c>
      <c r="J31" s="991">
        <v>0</v>
      </c>
      <c r="K31" s="992">
        <v>0</v>
      </c>
      <c r="L31" s="757">
        <f t="shared" si="9"/>
        <v>0</v>
      </c>
      <c r="M31" s="757">
        <f t="shared" si="10"/>
        <v>0</v>
      </c>
      <c r="N31" s="991">
        <v>0</v>
      </c>
      <c r="O31" s="991">
        <v>0</v>
      </c>
      <c r="P31" s="991">
        <v>0</v>
      </c>
      <c r="Q31" s="991">
        <v>0</v>
      </c>
      <c r="R31" s="991">
        <v>0</v>
      </c>
      <c r="S31" s="992">
        <v>0</v>
      </c>
      <c r="T31" s="757">
        <f t="shared" si="11"/>
        <v>0</v>
      </c>
      <c r="U31" s="757">
        <f t="shared" si="12"/>
        <v>0</v>
      </c>
      <c r="V31" s="991">
        <v>0</v>
      </c>
      <c r="W31" s="991">
        <v>0</v>
      </c>
      <c r="X31" s="991">
        <v>0</v>
      </c>
      <c r="Y31" s="991">
        <v>0</v>
      </c>
      <c r="Z31" s="991">
        <v>0</v>
      </c>
      <c r="AA31" s="991">
        <v>0</v>
      </c>
    </row>
    <row r="32" spans="2:32" x14ac:dyDescent="0.25">
      <c r="B32" s="586" t="s">
        <v>430</v>
      </c>
      <c r="C32" s="731">
        <v>2103</v>
      </c>
      <c r="D32" s="744">
        <f t="shared" si="2"/>
        <v>0</v>
      </c>
      <c r="E32" s="744">
        <f t="shared" si="3"/>
        <v>0</v>
      </c>
      <c r="F32" s="991">
        <v>0</v>
      </c>
      <c r="G32" s="991">
        <v>0</v>
      </c>
      <c r="H32" s="991">
        <v>0</v>
      </c>
      <c r="I32" s="991">
        <v>0</v>
      </c>
      <c r="J32" s="991">
        <v>0</v>
      </c>
      <c r="K32" s="992">
        <v>0</v>
      </c>
      <c r="L32" s="757">
        <f t="shared" si="9"/>
        <v>0</v>
      </c>
      <c r="M32" s="757">
        <f t="shared" si="10"/>
        <v>0</v>
      </c>
      <c r="N32" s="991">
        <v>0</v>
      </c>
      <c r="O32" s="991">
        <v>0</v>
      </c>
      <c r="P32" s="991">
        <v>0</v>
      </c>
      <c r="Q32" s="991">
        <v>0</v>
      </c>
      <c r="R32" s="991">
        <v>0</v>
      </c>
      <c r="S32" s="992">
        <v>0</v>
      </c>
      <c r="T32" s="757">
        <f t="shared" si="11"/>
        <v>0</v>
      </c>
      <c r="U32" s="757">
        <f t="shared" si="12"/>
        <v>0</v>
      </c>
      <c r="V32" s="991">
        <v>0</v>
      </c>
      <c r="W32" s="991">
        <v>0</v>
      </c>
      <c r="X32" s="991">
        <v>0</v>
      </c>
      <c r="Y32" s="991">
        <v>0</v>
      </c>
      <c r="Z32" s="991">
        <v>0</v>
      </c>
      <c r="AA32" s="991">
        <v>0</v>
      </c>
    </row>
    <row r="33" spans="2:32" ht="23.25" x14ac:dyDescent="0.25">
      <c r="B33" s="586" t="s">
        <v>431</v>
      </c>
      <c r="C33" s="731">
        <v>2104</v>
      </c>
      <c r="D33" s="744">
        <f t="shared" si="2"/>
        <v>0</v>
      </c>
      <c r="E33" s="744">
        <f t="shared" si="3"/>
        <v>0</v>
      </c>
      <c r="F33" s="991">
        <v>0</v>
      </c>
      <c r="G33" s="991">
        <v>0</v>
      </c>
      <c r="H33" s="991">
        <v>0</v>
      </c>
      <c r="I33" s="991">
        <v>0</v>
      </c>
      <c r="J33" s="991">
        <v>0</v>
      </c>
      <c r="K33" s="992">
        <v>0</v>
      </c>
      <c r="L33" s="757">
        <f t="shared" si="9"/>
        <v>0</v>
      </c>
      <c r="M33" s="757">
        <f t="shared" si="10"/>
        <v>0</v>
      </c>
      <c r="N33" s="991">
        <v>0</v>
      </c>
      <c r="O33" s="991">
        <v>0</v>
      </c>
      <c r="P33" s="991">
        <v>0</v>
      </c>
      <c r="Q33" s="991">
        <v>0</v>
      </c>
      <c r="R33" s="991">
        <v>0</v>
      </c>
      <c r="S33" s="992">
        <v>0</v>
      </c>
      <c r="T33" s="757">
        <f t="shared" si="11"/>
        <v>0</v>
      </c>
      <c r="U33" s="757">
        <f t="shared" si="12"/>
        <v>0</v>
      </c>
      <c r="V33" s="991">
        <v>0</v>
      </c>
      <c r="W33" s="991">
        <v>0</v>
      </c>
      <c r="X33" s="991">
        <v>0</v>
      </c>
      <c r="Y33" s="991">
        <v>0</v>
      </c>
      <c r="Z33" s="991">
        <v>0</v>
      </c>
      <c r="AA33" s="991">
        <v>0</v>
      </c>
    </row>
    <row r="34" spans="2:32" ht="12.75" x14ac:dyDescent="0.2">
      <c r="B34" s="586" t="s">
        <v>432</v>
      </c>
      <c r="C34" s="731">
        <v>2105</v>
      </c>
      <c r="D34" s="744">
        <f t="shared" si="2"/>
        <v>0</v>
      </c>
      <c r="E34" s="744">
        <f t="shared" si="3"/>
        <v>0</v>
      </c>
      <c r="F34" s="991">
        <v>0</v>
      </c>
      <c r="G34" s="991">
        <v>0</v>
      </c>
      <c r="H34" s="991">
        <v>0</v>
      </c>
      <c r="I34" s="991">
        <v>0</v>
      </c>
      <c r="J34" s="991">
        <v>0</v>
      </c>
      <c r="K34" s="992">
        <v>0</v>
      </c>
      <c r="L34" s="757">
        <f t="shared" si="9"/>
        <v>0</v>
      </c>
      <c r="M34" s="757">
        <f t="shared" si="10"/>
        <v>0</v>
      </c>
      <c r="N34" s="991">
        <v>0</v>
      </c>
      <c r="O34" s="991">
        <v>0</v>
      </c>
      <c r="P34" s="991">
        <v>0</v>
      </c>
      <c r="Q34" s="991">
        <v>0</v>
      </c>
      <c r="R34" s="991">
        <v>0</v>
      </c>
      <c r="S34" s="992">
        <v>0</v>
      </c>
      <c r="T34" s="757">
        <f t="shared" si="11"/>
        <v>0</v>
      </c>
      <c r="U34" s="757">
        <f t="shared" si="12"/>
        <v>0</v>
      </c>
      <c r="V34" s="991">
        <v>0</v>
      </c>
      <c r="W34" s="991">
        <v>0</v>
      </c>
      <c r="X34" s="991">
        <v>0</v>
      </c>
      <c r="Y34" s="991">
        <v>0</v>
      </c>
      <c r="Z34" s="991">
        <v>0</v>
      </c>
      <c r="AA34" s="991">
        <v>0</v>
      </c>
      <c r="AC34" s="14"/>
      <c r="AD34" s="14"/>
      <c r="AE34" s="14"/>
      <c r="AF34" s="14"/>
    </row>
    <row r="35" spans="2:32" x14ac:dyDescent="0.25">
      <c r="B35" s="587" t="s">
        <v>433</v>
      </c>
      <c r="C35" s="731">
        <v>2200</v>
      </c>
      <c r="D35" s="744">
        <f t="shared" si="2"/>
        <v>0</v>
      </c>
      <c r="E35" s="744">
        <f t="shared" si="3"/>
        <v>0</v>
      </c>
      <c r="F35" s="751">
        <f t="shared" ref="F35:K35" si="19">(F36+F37+F38+F39+F40+F41)*1</f>
        <v>0</v>
      </c>
      <c r="G35" s="751">
        <f t="shared" si="19"/>
        <v>0</v>
      </c>
      <c r="H35" s="751">
        <f t="shared" si="19"/>
        <v>0</v>
      </c>
      <c r="I35" s="751">
        <f t="shared" si="19"/>
        <v>0</v>
      </c>
      <c r="J35" s="751">
        <f t="shared" si="19"/>
        <v>0</v>
      </c>
      <c r="K35" s="752">
        <f t="shared" si="19"/>
        <v>0</v>
      </c>
      <c r="L35" s="757">
        <f t="shared" si="9"/>
        <v>0</v>
      </c>
      <c r="M35" s="757">
        <f t="shared" si="10"/>
        <v>0</v>
      </c>
      <c r="N35" s="751">
        <f t="shared" ref="N35:S35" si="20">(N36+N37+N38+N39+N40+N41)*1</f>
        <v>0</v>
      </c>
      <c r="O35" s="751">
        <f t="shared" si="20"/>
        <v>0</v>
      </c>
      <c r="P35" s="751">
        <f t="shared" si="20"/>
        <v>0</v>
      </c>
      <c r="Q35" s="751">
        <f t="shared" si="20"/>
        <v>0</v>
      </c>
      <c r="R35" s="751">
        <f t="shared" si="20"/>
        <v>0</v>
      </c>
      <c r="S35" s="752">
        <f t="shared" si="20"/>
        <v>0</v>
      </c>
      <c r="T35" s="757">
        <f t="shared" si="11"/>
        <v>0</v>
      </c>
      <c r="U35" s="757">
        <f t="shared" si="12"/>
        <v>0</v>
      </c>
      <c r="V35" s="751">
        <f t="shared" ref="V35:AA35" si="21">(V36+V37+V38+V39+V40+V41)*1</f>
        <v>0</v>
      </c>
      <c r="W35" s="751">
        <f t="shared" si="21"/>
        <v>0</v>
      </c>
      <c r="X35" s="751">
        <f t="shared" si="21"/>
        <v>0</v>
      </c>
      <c r="Y35" s="751">
        <f t="shared" si="21"/>
        <v>0</v>
      </c>
      <c r="Z35" s="751">
        <f t="shared" si="21"/>
        <v>0</v>
      </c>
      <c r="AA35" s="751">
        <f t="shared" si="21"/>
        <v>0</v>
      </c>
    </row>
    <row r="36" spans="2:32" ht="23.25" x14ac:dyDescent="0.25">
      <c r="B36" s="586" t="s">
        <v>469</v>
      </c>
      <c r="C36" s="731">
        <v>2201</v>
      </c>
      <c r="D36" s="744">
        <f t="shared" si="2"/>
        <v>0</v>
      </c>
      <c r="E36" s="744">
        <f t="shared" si="3"/>
        <v>0</v>
      </c>
      <c r="F36" s="991">
        <v>0</v>
      </c>
      <c r="G36" s="991">
        <v>0</v>
      </c>
      <c r="H36" s="991">
        <v>0</v>
      </c>
      <c r="I36" s="991">
        <v>0</v>
      </c>
      <c r="J36" s="991">
        <v>0</v>
      </c>
      <c r="K36" s="992">
        <v>0</v>
      </c>
      <c r="L36" s="757">
        <f t="shared" si="9"/>
        <v>0</v>
      </c>
      <c r="M36" s="757">
        <f t="shared" si="10"/>
        <v>0</v>
      </c>
      <c r="N36" s="991">
        <v>0</v>
      </c>
      <c r="O36" s="991">
        <v>0</v>
      </c>
      <c r="P36" s="991">
        <v>0</v>
      </c>
      <c r="Q36" s="991">
        <v>0</v>
      </c>
      <c r="R36" s="991">
        <v>0</v>
      </c>
      <c r="S36" s="992">
        <v>0</v>
      </c>
      <c r="T36" s="757">
        <f t="shared" si="11"/>
        <v>0</v>
      </c>
      <c r="U36" s="757">
        <f t="shared" si="12"/>
        <v>0</v>
      </c>
      <c r="V36" s="991">
        <v>0</v>
      </c>
      <c r="W36" s="991">
        <v>0</v>
      </c>
      <c r="X36" s="991">
        <v>0</v>
      </c>
      <c r="Y36" s="991">
        <v>0</v>
      </c>
      <c r="Z36" s="991">
        <v>0</v>
      </c>
      <c r="AA36" s="991">
        <v>0</v>
      </c>
    </row>
    <row r="37" spans="2:32" x14ac:dyDescent="0.25">
      <c r="B37" s="586" t="s">
        <v>435</v>
      </c>
      <c r="C37" s="731">
        <v>2202</v>
      </c>
      <c r="D37" s="744">
        <f t="shared" si="2"/>
        <v>0</v>
      </c>
      <c r="E37" s="744">
        <f t="shared" si="3"/>
        <v>0</v>
      </c>
      <c r="F37" s="991">
        <v>0</v>
      </c>
      <c r="G37" s="991">
        <v>0</v>
      </c>
      <c r="H37" s="991">
        <v>0</v>
      </c>
      <c r="I37" s="991">
        <v>0</v>
      </c>
      <c r="J37" s="991">
        <v>0</v>
      </c>
      <c r="K37" s="992">
        <v>0</v>
      </c>
      <c r="L37" s="757">
        <f t="shared" si="9"/>
        <v>0</v>
      </c>
      <c r="M37" s="757">
        <f t="shared" si="10"/>
        <v>0</v>
      </c>
      <c r="N37" s="991">
        <v>0</v>
      </c>
      <c r="O37" s="991">
        <v>0</v>
      </c>
      <c r="P37" s="991">
        <v>0</v>
      </c>
      <c r="Q37" s="991">
        <v>0</v>
      </c>
      <c r="R37" s="991">
        <v>0</v>
      </c>
      <c r="S37" s="992">
        <v>0</v>
      </c>
      <c r="T37" s="757">
        <f t="shared" si="11"/>
        <v>0</v>
      </c>
      <c r="U37" s="757">
        <f t="shared" si="12"/>
        <v>0</v>
      </c>
      <c r="V37" s="991">
        <v>0</v>
      </c>
      <c r="W37" s="991">
        <v>0</v>
      </c>
      <c r="X37" s="991">
        <v>0</v>
      </c>
      <c r="Y37" s="991">
        <v>0</v>
      </c>
      <c r="Z37" s="991">
        <v>0</v>
      </c>
      <c r="AA37" s="991">
        <v>0</v>
      </c>
    </row>
    <row r="38" spans="2:32" x14ac:dyDescent="0.25">
      <c r="B38" s="586" t="s">
        <v>436</v>
      </c>
      <c r="C38" s="731">
        <v>2203</v>
      </c>
      <c r="D38" s="744">
        <f t="shared" si="2"/>
        <v>0</v>
      </c>
      <c r="E38" s="744">
        <f t="shared" si="3"/>
        <v>0</v>
      </c>
      <c r="F38" s="991">
        <v>0</v>
      </c>
      <c r="G38" s="991">
        <v>0</v>
      </c>
      <c r="H38" s="991">
        <v>0</v>
      </c>
      <c r="I38" s="991">
        <v>0</v>
      </c>
      <c r="J38" s="991">
        <v>0</v>
      </c>
      <c r="K38" s="992">
        <v>0</v>
      </c>
      <c r="L38" s="757">
        <f t="shared" si="9"/>
        <v>0</v>
      </c>
      <c r="M38" s="757">
        <f t="shared" si="10"/>
        <v>0</v>
      </c>
      <c r="N38" s="991">
        <v>0</v>
      </c>
      <c r="O38" s="991">
        <v>0</v>
      </c>
      <c r="P38" s="991">
        <v>0</v>
      </c>
      <c r="Q38" s="991">
        <v>0</v>
      </c>
      <c r="R38" s="991">
        <v>0</v>
      </c>
      <c r="S38" s="992">
        <v>0</v>
      </c>
      <c r="T38" s="757">
        <f t="shared" si="11"/>
        <v>0</v>
      </c>
      <c r="U38" s="757">
        <f t="shared" si="12"/>
        <v>0</v>
      </c>
      <c r="V38" s="991">
        <v>0</v>
      </c>
      <c r="W38" s="991">
        <v>0</v>
      </c>
      <c r="X38" s="991">
        <v>0</v>
      </c>
      <c r="Y38" s="991">
        <v>0</v>
      </c>
      <c r="Z38" s="991">
        <v>0</v>
      </c>
      <c r="AA38" s="991">
        <v>0</v>
      </c>
    </row>
    <row r="39" spans="2:32" ht="23.25" x14ac:dyDescent="0.25">
      <c r="B39" s="586" t="s">
        <v>437</v>
      </c>
      <c r="C39" s="731">
        <v>2204</v>
      </c>
      <c r="D39" s="744">
        <f t="shared" si="2"/>
        <v>0</v>
      </c>
      <c r="E39" s="744">
        <f t="shared" si="3"/>
        <v>0</v>
      </c>
      <c r="F39" s="991">
        <v>0</v>
      </c>
      <c r="G39" s="991">
        <v>0</v>
      </c>
      <c r="H39" s="991">
        <v>0</v>
      </c>
      <c r="I39" s="991">
        <v>0</v>
      </c>
      <c r="J39" s="991">
        <v>0</v>
      </c>
      <c r="K39" s="992">
        <v>0</v>
      </c>
      <c r="L39" s="757">
        <f t="shared" si="9"/>
        <v>0</v>
      </c>
      <c r="M39" s="757">
        <f t="shared" si="10"/>
        <v>0</v>
      </c>
      <c r="N39" s="991">
        <v>0</v>
      </c>
      <c r="O39" s="991">
        <v>0</v>
      </c>
      <c r="P39" s="991">
        <v>0</v>
      </c>
      <c r="Q39" s="991">
        <v>0</v>
      </c>
      <c r="R39" s="991">
        <v>0</v>
      </c>
      <c r="S39" s="992">
        <v>0</v>
      </c>
      <c r="T39" s="757">
        <f t="shared" si="11"/>
        <v>0</v>
      </c>
      <c r="U39" s="757">
        <f t="shared" si="12"/>
        <v>0</v>
      </c>
      <c r="V39" s="991">
        <v>0</v>
      </c>
      <c r="W39" s="991">
        <v>0</v>
      </c>
      <c r="X39" s="991">
        <v>0</v>
      </c>
      <c r="Y39" s="991">
        <v>0</v>
      </c>
      <c r="Z39" s="991">
        <v>0</v>
      </c>
      <c r="AA39" s="991">
        <v>0</v>
      </c>
    </row>
    <row r="40" spans="2:32" x14ac:dyDescent="0.25">
      <c r="B40" s="586" t="s">
        <v>438</v>
      </c>
      <c r="C40" s="731">
        <v>2205</v>
      </c>
      <c r="D40" s="744">
        <f t="shared" si="2"/>
        <v>0</v>
      </c>
      <c r="E40" s="744">
        <f t="shared" si="3"/>
        <v>0</v>
      </c>
      <c r="F40" s="991">
        <v>0</v>
      </c>
      <c r="G40" s="991">
        <v>0</v>
      </c>
      <c r="H40" s="991">
        <v>0</v>
      </c>
      <c r="I40" s="991">
        <v>0</v>
      </c>
      <c r="J40" s="991">
        <v>0</v>
      </c>
      <c r="K40" s="992">
        <v>0</v>
      </c>
      <c r="L40" s="757">
        <f t="shared" si="9"/>
        <v>0</v>
      </c>
      <c r="M40" s="757">
        <f t="shared" si="10"/>
        <v>0</v>
      </c>
      <c r="N40" s="991">
        <v>0</v>
      </c>
      <c r="O40" s="991">
        <v>0</v>
      </c>
      <c r="P40" s="991">
        <v>0</v>
      </c>
      <c r="Q40" s="991">
        <v>0</v>
      </c>
      <c r="R40" s="991">
        <v>0</v>
      </c>
      <c r="S40" s="992">
        <v>0</v>
      </c>
      <c r="T40" s="757">
        <f t="shared" si="11"/>
        <v>0</v>
      </c>
      <c r="U40" s="757">
        <f t="shared" si="12"/>
        <v>0</v>
      </c>
      <c r="V40" s="991">
        <v>0</v>
      </c>
      <c r="W40" s="991">
        <v>0</v>
      </c>
      <c r="X40" s="991">
        <v>0</v>
      </c>
      <c r="Y40" s="991">
        <v>0</v>
      </c>
      <c r="Z40" s="991">
        <v>0</v>
      </c>
      <c r="AA40" s="991">
        <v>0</v>
      </c>
    </row>
    <row r="41" spans="2:32" ht="23.25" x14ac:dyDescent="0.25">
      <c r="B41" s="586" t="s">
        <v>439</v>
      </c>
      <c r="C41" s="731">
        <v>2206</v>
      </c>
      <c r="D41" s="744">
        <f t="shared" si="2"/>
        <v>0</v>
      </c>
      <c r="E41" s="744">
        <f t="shared" si="3"/>
        <v>0</v>
      </c>
      <c r="F41" s="991">
        <v>0</v>
      </c>
      <c r="G41" s="991">
        <v>0</v>
      </c>
      <c r="H41" s="991">
        <v>0</v>
      </c>
      <c r="I41" s="991">
        <v>0</v>
      </c>
      <c r="J41" s="991">
        <v>0</v>
      </c>
      <c r="K41" s="992">
        <v>0</v>
      </c>
      <c r="L41" s="757">
        <f t="shared" si="9"/>
        <v>0</v>
      </c>
      <c r="M41" s="757">
        <f t="shared" si="10"/>
        <v>0</v>
      </c>
      <c r="N41" s="991">
        <v>0</v>
      </c>
      <c r="O41" s="991">
        <v>0</v>
      </c>
      <c r="P41" s="991">
        <v>0</v>
      </c>
      <c r="Q41" s="991">
        <v>0</v>
      </c>
      <c r="R41" s="991">
        <v>0</v>
      </c>
      <c r="S41" s="992">
        <v>0</v>
      </c>
      <c r="T41" s="757">
        <f t="shared" si="11"/>
        <v>0</v>
      </c>
      <c r="U41" s="757">
        <f t="shared" si="12"/>
        <v>0</v>
      </c>
      <c r="V41" s="991">
        <v>0</v>
      </c>
      <c r="W41" s="991">
        <v>0</v>
      </c>
      <c r="X41" s="991">
        <v>0</v>
      </c>
      <c r="Y41" s="991">
        <v>0</v>
      </c>
      <c r="Z41" s="991">
        <v>0</v>
      </c>
      <c r="AA41" s="991">
        <v>0</v>
      </c>
    </row>
    <row r="42" spans="2:32" x14ac:dyDescent="0.25">
      <c r="B42" s="591" t="s">
        <v>440</v>
      </c>
      <c r="C42" s="732">
        <v>3000</v>
      </c>
      <c r="D42" s="744">
        <f t="shared" si="2"/>
        <v>0</v>
      </c>
      <c r="E42" s="744">
        <f t="shared" si="3"/>
        <v>0</v>
      </c>
      <c r="F42" s="816">
        <f t="shared" ref="F42:K42" si="22">(F43+F44+F45+F46+F47+F48+F49+F50+F51)*1</f>
        <v>0</v>
      </c>
      <c r="G42" s="816">
        <f t="shared" si="22"/>
        <v>0</v>
      </c>
      <c r="H42" s="816">
        <f t="shared" si="22"/>
        <v>0</v>
      </c>
      <c r="I42" s="816">
        <f t="shared" si="22"/>
        <v>0</v>
      </c>
      <c r="J42" s="816">
        <f t="shared" si="22"/>
        <v>0</v>
      </c>
      <c r="K42" s="817">
        <f t="shared" si="22"/>
        <v>0</v>
      </c>
      <c r="L42" s="757">
        <f t="shared" si="9"/>
        <v>0</v>
      </c>
      <c r="M42" s="757">
        <f t="shared" si="10"/>
        <v>0</v>
      </c>
      <c r="N42" s="816">
        <f t="shared" ref="N42:S42" si="23">(N43+N44+N45+N46+N47+N48+N49+N50+N51)*1</f>
        <v>0</v>
      </c>
      <c r="O42" s="816">
        <f t="shared" si="23"/>
        <v>0</v>
      </c>
      <c r="P42" s="816">
        <f t="shared" si="23"/>
        <v>0</v>
      </c>
      <c r="Q42" s="816">
        <f t="shared" si="23"/>
        <v>0</v>
      </c>
      <c r="R42" s="816">
        <f t="shared" si="23"/>
        <v>0</v>
      </c>
      <c r="S42" s="817">
        <f t="shared" si="23"/>
        <v>0</v>
      </c>
      <c r="T42" s="757">
        <f t="shared" si="11"/>
        <v>0</v>
      </c>
      <c r="U42" s="757">
        <f t="shared" si="12"/>
        <v>0</v>
      </c>
      <c r="V42" s="816">
        <f t="shared" ref="V42:AA42" si="24">(V43+V44+V45+V46+V47+V48+V49+V50+V51)*1</f>
        <v>0</v>
      </c>
      <c r="W42" s="816">
        <f t="shared" si="24"/>
        <v>0</v>
      </c>
      <c r="X42" s="816">
        <f t="shared" si="24"/>
        <v>0</v>
      </c>
      <c r="Y42" s="816">
        <f t="shared" si="24"/>
        <v>0</v>
      </c>
      <c r="Z42" s="816">
        <f t="shared" si="24"/>
        <v>0</v>
      </c>
      <c r="AA42" s="816">
        <f t="shared" si="24"/>
        <v>0</v>
      </c>
    </row>
    <row r="43" spans="2:32" ht="15" customHeight="1" x14ac:dyDescent="0.25">
      <c r="B43" s="587" t="s">
        <v>441</v>
      </c>
      <c r="C43" s="731">
        <v>3100</v>
      </c>
      <c r="D43" s="744">
        <f t="shared" si="2"/>
        <v>0</v>
      </c>
      <c r="E43" s="744">
        <f t="shared" si="3"/>
        <v>0</v>
      </c>
      <c r="F43" s="991">
        <v>0</v>
      </c>
      <c r="G43" s="991">
        <v>0</v>
      </c>
      <c r="H43" s="991">
        <v>0</v>
      </c>
      <c r="I43" s="991">
        <v>0</v>
      </c>
      <c r="J43" s="991">
        <v>0</v>
      </c>
      <c r="K43" s="992">
        <v>0</v>
      </c>
      <c r="L43" s="757">
        <f t="shared" si="9"/>
        <v>0</v>
      </c>
      <c r="M43" s="757">
        <f t="shared" si="10"/>
        <v>0</v>
      </c>
      <c r="N43" s="991">
        <v>0</v>
      </c>
      <c r="O43" s="991">
        <v>0</v>
      </c>
      <c r="P43" s="991">
        <v>0</v>
      </c>
      <c r="Q43" s="991">
        <v>0</v>
      </c>
      <c r="R43" s="991">
        <v>0</v>
      </c>
      <c r="S43" s="992">
        <v>0</v>
      </c>
      <c r="T43" s="757">
        <f t="shared" si="11"/>
        <v>0</v>
      </c>
      <c r="U43" s="757">
        <f t="shared" si="12"/>
        <v>0</v>
      </c>
      <c r="V43" s="991">
        <v>0</v>
      </c>
      <c r="W43" s="991">
        <v>0</v>
      </c>
      <c r="X43" s="991">
        <v>0</v>
      </c>
      <c r="Y43" s="991">
        <v>0</v>
      </c>
      <c r="Z43" s="991">
        <v>0</v>
      </c>
      <c r="AA43" s="991">
        <v>0</v>
      </c>
    </row>
    <row r="44" spans="2:32" ht="23.25" x14ac:dyDescent="0.25">
      <c r="B44" s="587" t="s">
        <v>442</v>
      </c>
      <c r="C44" s="731">
        <v>3200</v>
      </c>
      <c r="D44" s="744">
        <f t="shared" si="2"/>
        <v>0</v>
      </c>
      <c r="E44" s="744">
        <f t="shared" si="3"/>
        <v>0</v>
      </c>
      <c r="F44" s="991">
        <v>0</v>
      </c>
      <c r="G44" s="991">
        <v>0</v>
      </c>
      <c r="H44" s="991">
        <v>0</v>
      </c>
      <c r="I44" s="991">
        <v>0</v>
      </c>
      <c r="J44" s="991">
        <v>0</v>
      </c>
      <c r="K44" s="992">
        <v>0</v>
      </c>
      <c r="L44" s="757">
        <f t="shared" si="9"/>
        <v>0</v>
      </c>
      <c r="M44" s="757">
        <f t="shared" si="10"/>
        <v>0</v>
      </c>
      <c r="N44" s="991">
        <v>0</v>
      </c>
      <c r="O44" s="991">
        <v>0</v>
      </c>
      <c r="P44" s="991">
        <v>0</v>
      </c>
      <c r="Q44" s="991">
        <v>0</v>
      </c>
      <c r="R44" s="991">
        <v>0</v>
      </c>
      <c r="S44" s="992">
        <v>0</v>
      </c>
      <c r="T44" s="757">
        <f t="shared" si="11"/>
        <v>0</v>
      </c>
      <c r="U44" s="757">
        <f t="shared" si="12"/>
        <v>0</v>
      </c>
      <c r="V44" s="991">
        <v>0</v>
      </c>
      <c r="W44" s="991">
        <v>0</v>
      </c>
      <c r="X44" s="991">
        <v>0</v>
      </c>
      <c r="Y44" s="991">
        <v>0</v>
      </c>
      <c r="Z44" s="991">
        <v>0</v>
      </c>
      <c r="AA44" s="991">
        <v>0</v>
      </c>
    </row>
    <row r="45" spans="2:32" x14ac:dyDescent="0.25">
      <c r="B45" s="587" t="s">
        <v>443</v>
      </c>
      <c r="C45" s="731">
        <v>3300</v>
      </c>
      <c r="D45" s="744">
        <f t="shared" si="2"/>
        <v>0</v>
      </c>
      <c r="E45" s="744">
        <f t="shared" si="3"/>
        <v>0</v>
      </c>
      <c r="F45" s="991">
        <v>0</v>
      </c>
      <c r="G45" s="991">
        <v>0</v>
      </c>
      <c r="H45" s="991">
        <v>0</v>
      </c>
      <c r="I45" s="991">
        <v>0</v>
      </c>
      <c r="J45" s="991">
        <v>0</v>
      </c>
      <c r="K45" s="992">
        <v>0</v>
      </c>
      <c r="L45" s="757">
        <f t="shared" si="9"/>
        <v>0</v>
      </c>
      <c r="M45" s="757">
        <f t="shared" si="10"/>
        <v>0</v>
      </c>
      <c r="N45" s="991">
        <v>0</v>
      </c>
      <c r="O45" s="991">
        <v>0</v>
      </c>
      <c r="P45" s="991">
        <v>0</v>
      </c>
      <c r="Q45" s="991">
        <v>0</v>
      </c>
      <c r="R45" s="991">
        <v>0</v>
      </c>
      <c r="S45" s="992">
        <v>0</v>
      </c>
      <c r="T45" s="757">
        <f t="shared" si="11"/>
        <v>0</v>
      </c>
      <c r="U45" s="757">
        <f t="shared" si="12"/>
        <v>0</v>
      </c>
      <c r="V45" s="991">
        <v>0</v>
      </c>
      <c r="W45" s="991">
        <v>0</v>
      </c>
      <c r="X45" s="991">
        <v>0</v>
      </c>
      <c r="Y45" s="991">
        <v>0</v>
      </c>
      <c r="Z45" s="991">
        <v>0</v>
      </c>
      <c r="AA45" s="991">
        <v>0</v>
      </c>
    </row>
    <row r="46" spans="2:32" x14ac:dyDescent="0.25">
      <c r="B46" s="587" t="s">
        <v>444</v>
      </c>
      <c r="C46" s="731">
        <v>3400</v>
      </c>
      <c r="D46" s="744">
        <f t="shared" si="2"/>
        <v>0</v>
      </c>
      <c r="E46" s="744">
        <f t="shared" si="3"/>
        <v>0</v>
      </c>
      <c r="F46" s="991">
        <v>0</v>
      </c>
      <c r="G46" s="991">
        <v>0</v>
      </c>
      <c r="H46" s="991">
        <v>0</v>
      </c>
      <c r="I46" s="991">
        <v>0</v>
      </c>
      <c r="J46" s="991">
        <v>0</v>
      </c>
      <c r="K46" s="992">
        <v>0</v>
      </c>
      <c r="L46" s="757">
        <f t="shared" si="9"/>
        <v>0</v>
      </c>
      <c r="M46" s="757">
        <f t="shared" si="10"/>
        <v>0</v>
      </c>
      <c r="N46" s="991">
        <v>0</v>
      </c>
      <c r="O46" s="991">
        <v>0</v>
      </c>
      <c r="P46" s="991">
        <v>0</v>
      </c>
      <c r="Q46" s="991">
        <v>0</v>
      </c>
      <c r="R46" s="991">
        <v>0</v>
      </c>
      <c r="S46" s="992">
        <v>0</v>
      </c>
      <c r="T46" s="757">
        <f t="shared" si="11"/>
        <v>0</v>
      </c>
      <c r="U46" s="757">
        <f t="shared" si="12"/>
        <v>0</v>
      </c>
      <c r="V46" s="991">
        <v>0</v>
      </c>
      <c r="W46" s="991">
        <v>0</v>
      </c>
      <c r="X46" s="991">
        <v>0</v>
      </c>
      <c r="Y46" s="991">
        <v>0</v>
      </c>
      <c r="Z46" s="991">
        <v>0</v>
      </c>
      <c r="AA46" s="991">
        <v>0</v>
      </c>
    </row>
    <row r="47" spans="2:32" x14ac:dyDescent="0.25">
      <c r="B47" s="587" t="s">
        <v>445</v>
      </c>
      <c r="C47" s="731">
        <v>3500</v>
      </c>
      <c r="D47" s="744">
        <f t="shared" si="2"/>
        <v>0</v>
      </c>
      <c r="E47" s="744">
        <f t="shared" si="3"/>
        <v>0</v>
      </c>
      <c r="F47" s="991">
        <v>0</v>
      </c>
      <c r="G47" s="991">
        <v>0</v>
      </c>
      <c r="H47" s="991">
        <v>0</v>
      </c>
      <c r="I47" s="991">
        <v>0</v>
      </c>
      <c r="J47" s="991">
        <v>0</v>
      </c>
      <c r="K47" s="992">
        <v>0</v>
      </c>
      <c r="L47" s="757">
        <f t="shared" si="9"/>
        <v>0</v>
      </c>
      <c r="M47" s="757">
        <f t="shared" si="10"/>
        <v>0</v>
      </c>
      <c r="N47" s="991">
        <v>0</v>
      </c>
      <c r="O47" s="991">
        <v>0</v>
      </c>
      <c r="P47" s="991">
        <v>0</v>
      </c>
      <c r="Q47" s="991">
        <v>0</v>
      </c>
      <c r="R47" s="991">
        <v>0</v>
      </c>
      <c r="S47" s="992">
        <v>0</v>
      </c>
      <c r="T47" s="757">
        <f t="shared" si="11"/>
        <v>0</v>
      </c>
      <c r="U47" s="757">
        <f t="shared" si="12"/>
        <v>0</v>
      </c>
      <c r="V47" s="991">
        <v>0</v>
      </c>
      <c r="W47" s="991">
        <v>0</v>
      </c>
      <c r="X47" s="991">
        <v>0</v>
      </c>
      <c r="Y47" s="991">
        <v>0</v>
      </c>
      <c r="Z47" s="991">
        <v>0</v>
      </c>
      <c r="AA47" s="991">
        <v>0</v>
      </c>
    </row>
    <row r="48" spans="2:32" x14ac:dyDescent="0.25">
      <c r="B48" s="587" t="s">
        <v>446</v>
      </c>
      <c r="C48" s="731">
        <v>3600</v>
      </c>
      <c r="D48" s="744">
        <f t="shared" si="2"/>
        <v>0</v>
      </c>
      <c r="E48" s="744">
        <f t="shared" si="3"/>
        <v>0</v>
      </c>
      <c r="F48" s="991">
        <v>0</v>
      </c>
      <c r="G48" s="991">
        <v>0</v>
      </c>
      <c r="H48" s="991">
        <v>0</v>
      </c>
      <c r="I48" s="991">
        <v>0</v>
      </c>
      <c r="J48" s="991">
        <v>0</v>
      </c>
      <c r="K48" s="992">
        <v>0</v>
      </c>
      <c r="L48" s="757">
        <f t="shared" si="9"/>
        <v>0</v>
      </c>
      <c r="M48" s="757">
        <f t="shared" si="10"/>
        <v>0</v>
      </c>
      <c r="N48" s="991">
        <v>0</v>
      </c>
      <c r="O48" s="991">
        <v>0</v>
      </c>
      <c r="P48" s="991">
        <v>0</v>
      </c>
      <c r="Q48" s="991">
        <v>0</v>
      </c>
      <c r="R48" s="991">
        <v>0</v>
      </c>
      <c r="S48" s="992">
        <v>0</v>
      </c>
      <c r="T48" s="757">
        <f t="shared" si="11"/>
        <v>0</v>
      </c>
      <c r="U48" s="757">
        <f t="shared" si="12"/>
        <v>0</v>
      </c>
      <c r="V48" s="991">
        <v>0</v>
      </c>
      <c r="W48" s="991">
        <v>0</v>
      </c>
      <c r="X48" s="991">
        <v>0</v>
      </c>
      <c r="Y48" s="991">
        <v>0</v>
      </c>
      <c r="Z48" s="991">
        <v>0</v>
      </c>
      <c r="AA48" s="991">
        <v>0</v>
      </c>
    </row>
    <row r="49" spans="2:27" x14ac:dyDescent="0.25">
      <c r="B49" s="587" t="s">
        <v>447</v>
      </c>
      <c r="C49" s="731">
        <v>3700</v>
      </c>
      <c r="D49" s="744">
        <f t="shared" si="2"/>
        <v>0</v>
      </c>
      <c r="E49" s="744">
        <f t="shared" si="3"/>
        <v>0</v>
      </c>
      <c r="F49" s="991">
        <v>0</v>
      </c>
      <c r="G49" s="991">
        <v>0</v>
      </c>
      <c r="H49" s="991">
        <v>0</v>
      </c>
      <c r="I49" s="991">
        <v>0</v>
      </c>
      <c r="J49" s="991">
        <v>0</v>
      </c>
      <c r="K49" s="992">
        <v>0</v>
      </c>
      <c r="L49" s="757">
        <f t="shared" si="9"/>
        <v>0</v>
      </c>
      <c r="M49" s="757">
        <f t="shared" si="10"/>
        <v>0</v>
      </c>
      <c r="N49" s="991">
        <v>0</v>
      </c>
      <c r="O49" s="991">
        <v>0</v>
      </c>
      <c r="P49" s="991">
        <v>0</v>
      </c>
      <c r="Q49" s="991">
        <v>0</v>
      </c>
      <c r="R49" s="991">
        <v>0</v>
      </c>
      <c r="S49" s="992">
        <v>0</v>
      </c>
      <c r="T49" s="757">
        <f t="shared" si="11"/>
        <v>0</v>
      </c>
      <c r="U49" s="757">
        <f t="shared" si="12"/>
        <v>0</v>
      </c>
      <c r="V49" s="991">
        <v>0</v>
      </c>
      <c r="W49" s="991">
        <v>0</v>
      </c>
      <c r="X49" s="991">
        <v>0</v>
      </c>
      <c r="Y49" s="991">
        <v>0</v>
      </c>
      <c r="Z49" s="991">
        <v>0</v>
      </c>
      <c r="AA49" s="991">
        <v>0</v>
      </c>
    </row>
    <row r="50" spans="2:27" ht="23.25" x14ac:dyDescent="0.25">
      <c r="B50" s="587" t="s">
        <v>448</v>
      </c>
      <c r="C50" s="731">
        <v>3800</v>
      </c>
      <c r="D50" s="744">
        <f t="shared" si="2"/>
        <v>0</v>
      </c>
      <c r="E50" s="744">
        <f t="shared" si="3"/>
        <v>0</v>
      </c>
      <c r="F50" s="991">
        <v>0</v>
      </c>
      <c r="G50" s="991">
        <v>0</v>
      </c>
      <c r="H50" s="991">
        <v>0</v>
      </c>
      <c r="I50" s="991">
        <v>0</v>
      </c>
      <c r="J50" s="991">
        <v>0</v>
      </c>
      <c r="K50" s="992">
        <v>0</v>
      </c>
      <c r="L50" s="757">
        <f t="shared" si="9"/>
        <v>0</v>
      </c>
      <c r="M50" s="757">
        <f t="shared" si="10"/>
        <v>0</v>
      </c>
      <c r="N50" s="991">
        <v>0</v>
      </c>
      <c r="O50" s="991">
        <v>0</v>
      </c>
      <c r="P50" s="991">
        <v>0</v>
      </c>
      <c r="Q50" s="991">
        <v>0</v>
      </c>
      <c r="R50" s="991">
        <v>0</v>
      </c>
      <c r="S50" s="992">
        <v>0</v>
      </c>
      <c r="T50" s="757">
        <f t="shared" si="11"/>
        <v>0</v>
      </c>
      <c r="U50" s="757">
        <f t="shared" si="12"/>
        <v>0</v>
      </c>
      <c r="V50" s="991">
        <v>0</v>
      </c>
      <c r="W50" s="991">
        <v>0</v>
      </c>
      <c r="X50" s="991">
        <v>0</v>
      </c>
      <c r="Y50" s="991">
        <v>0</v>
      </c>
      <c r="Z50" s="991">
        <v>0</v>
      </c>
      <c r="AA50" s="991">
        <v>0</v>
      </c>
    </row>
    <row r="51" spans="2:27" ht="45.75" x14ac:dyDescent="0.25">
      <c r="B51" s="587" t="s">
        <v>449</v>
      </c>
      <c r="C51" s="731">
        <v>3900</v>
      </c>
      <c r="D51" s="744">
        <f t="shared" si="2"/>
        <v>0</v>
      </c>
      <c r="E51" s="744">
        <f t="shared" si="3"/>
        <v>0</v>
      </c>
      <c r="F51" s="991">
        <v>0</v>
      </c>
      <c r="G51" s="991">
        <v>0</v>
      </c>
      <c r="H51" s="991">
        <v>0</v>
      </c>
      <c r="I51" s="991">
        <v>0</v>
      </c>
      <c r="J51" s="991">
        <v>0</v>
      </c>
      <c r="K51" s="992">
        <v>0</v>
      </c>
      <c r="L51" s="757">
        <f t="shared" si="9"/>
        <v>0</v>
      </c>
      <c r="M51" s="757">
        <f t="shared" si="10"/>
        <v>0</v>
      </c>
      <c r="N51" s="991">
        <v>0</v>
      </c>
      <c r="O51" s="991">
        <v>0</v>
      </c>
      <c r="P51" s="991">
        <v>0</v>
      </c>
      <c r="Q51" s="991">
        <v>0</v>
      </c>
      <c r="R51" s="991">
        <v>0</v>
      </c>
      <c r="S51" s="992">
        <v>0</v>
      </c>
      <c r="T51" s="757">
        <f t="shared" si="11"/>
        <v>0</v>
      </c>
      <c r="U51" s="757">
        <f t="shared" si="12"/>
        <v>0</v>
      </c>
      <c r="V51" s="991">
        <v>0</v>
      </c>
      <c r="W51" s="991">
        <v>0</v>
      </c>
      <c r="X51" s="991">
        <v>0</v>
      </c>
      <c r="Y51" s="991">
        <v>0</v>
      </c>
      <c r="Z51" s="991">
        <v>0</v>
      </c>
      <c r="AA51" s="991">
        <v>0</v>
      </c>
    </row>
    <row r="52" spans="2:27" ht="15.75" thickBot="1" x14ac:dyDescent="0.3">
      <c r="B52" s="592" t="s">
        <v>152</v>
      </c>
      <c r="C52" s="733">
        <v>9000</v>
      </c>
      <c r="D52" s="744">
        <f t="shared" si="2"/>
        <v>2</v>
      </c>
      <c r="E52" s="744">
        <f t="shared" si="3"/>
        <v>2</v>
      </c>
      <c r="F52" s="758">
        <f>F9+F28+F42</f>
        <v>2</v>
      </c>
      <c r="G52" s="758">
        <f t="shared" ref="G52:AA52" si="25">G9+G28+G42</f>
        <v>2</v>
      </c>
      <c r="H52" s="758">
        <f t="shared" si="25"/>
        <v>0</v>
      </c>
      <c r="I52" s="758">
        <f t="shared" si="25"/>
        <v>0</v>
      </c>
      <c r="J52" s="758">
        <f t="shared" si="25"/>
        <v>0</v>
      </c>
      <c r="K52" s="759">
        <f t="shared" si="25"/>
        <v>0</v>
      </c>
      <c r="L52" s="756">
        <f t="shared" si="5"/>
        <v>0</v>
      </c>
      <c r="M52" s="757">
        <f t="shared" si="6"/>
        <v>0</v>
      </c>
      <c r="N52" s="758">
        <f t="shared" si="25"/>
        <v>0</v>
      </c>
      <c r="O52" s="758">
        <f t="shared" si="25"/>
        <v>0</v>
      </c>
      <c r="P52" s="758">
        <f t="shared" si="25"/>
        <v>0</v>
      </c>
      <c r="Q52" s="758">
        <f t="shared" si="25"/>
        <v>0</v>
      </c>
      <c r="R52" s="758">
        <f t="shared" si="25"/>
        <v>0</v>
      </c>
      <c r="S52" s="759">
        <f t="shared" si="25"/>
        <v>0</v>
      </c>
      <c r="T52" s="757">
        <f t="shared" si="7"/>
        <v>0</v>
      </c>
      <c r="U52" s="757">
        <f t="shared" si="8"/>
        <v>0</v>
      </c>
      <c r="V52" s="758">
        <f t="shared" si="25"/>
        <v>0</v>
      </c>
      <c r="W52" s="758">
        <f t="shared" si="25"/>
        <v>0</v>
      </c>
      <c r="X52" s="758">
        <f t="shared" si="25"/>
        <v>0</v>
      </c>
      <c r="Y52" s="758">
        <f t="shared" si="25"/>
        <v>0</v>
      </c>
      <c r="Z52" s="758">
        <f t="shared" si="25"/>
        <v>0</v>
      </c>
      <c r="AA52" s="758">
        <f t="shared" si="25"/>
        <v>0</v>
      </c>
    </row>
    <row r="53" spans="2:27" x14ac:dyDescent="0.25">
      <c r="B53" s="593"/>
      <c r="C53" s="594"/>
      <c r="D53" s="595"/>
      <c r="E53" s="595"/>
      <c r="F53" s="595"/>
      <c r="G53" s="595"/>
      <c r="H53" s="595"/>
      <c r="I53" s="595"/>
      <c r="J53" s="595"/>
      <c r="K53" s="595"/>
      <c r="L53" s="595"/>
      <c r="M53" s="595"/>
      <c r="N53" s="595"/>
      <c r="O53" s="595"/>
      <c r="P53" s="595"/>
      <c r="Q53" s="595"/>
      <c r="R53" s="595"/>
      <c r="S53" s="595"/>
      <c r="T53" s="595"/>
      <c r="U53" s="595"/>
      <c r="V53" s="595"/>
      <c r="W53" s="595"/>
      <c r="X53" s="595"/>
      <c r="Y53" s="595"/>
      <c r="Z53" s="595"/>
      <c r="AA53" s="595"/>
    </row>
    <row r="54" spans="2:27" ht="16.5" customHeight="1" x14ac:dyDescent="0.25">
      <c r="B54" s="1454" t="s">
        <v>470</v>
      </c>
      <c r="C54" s="1454"/>
      <c r="D54" s="1454"/>
      <c r="E54" s="1454"/>
      <c r="F54" s="1454"/>
      <c r="G54" s="1454"/>
      <c r="H54" s="1454"/>
      <c r="I54" s="1454"/>
      <c r="J54" s="1454"/>
      <c r="K54" s="1454"/>
      <c r="L54" s="1454"/>
      <c r="M54" s="1454"/>
      <c r="N54" s="1454"/>
      <c r="O54" s="1454"/>
      <c r="P54" s="1454"/>
      <c r="Q54" s="1454"/>
      <c r="R54" s="1454"/>
      <c r="S54" s="1454"/>
      <c r="T54" s="1454"/>
      <c r="U54" s="1454"/>
      <c r="V54" s="1454"/>
      <c r="W54" s="1454"/>
      <c r="X54" s="1454"/>
      <c r="Y54" s="1454"/>
      <c r="Z54" s="1454"/>
      <c r="AA54" s="1454"/>
    </row>
  </sheetData>
  <sheetProtection password="CC5B" sheet="1" objects="1" scenarios="1"/>
  <customSheetViews>
    <customSheetView guid="{BA6529BE-B863-4BA8-8CC0-F00E437619FD}" scale="85">
      <selection activeCell="I21" sqref="I21"/>
      <pageMargins left="0.7" right="0.7" top="0.75" bottom="0.75" header="0.3" footer="0.3"/>
    </customSheetView>
    <customSheetView guid="{95DD708D-4A5C-408B-8CB3-ECC420750A58}" scale="85">
      <selection activeCell="I21" sqref="I21"/>
      <pageMargins left="0.7" right="0.7" top="0.75" bottom="0.75" header="0.3" footer="0.3"/>
    </customSheetView>
    <customSheetView guid="{D5E1E135-06FF-4731-AF73-082FBD4542B2}" scale="85">
      <selection activeCell="H11" sqref="H11"/>
      <pageMargins left="0.7" right="0.7" top="0.75" bottom="0.75" header="0.3" footer="0.3"/>
    </customSheetView>
    <customSheetView guid="{5D0CB696-94A5-4D01-93B2-E30B23A894E2}" scale="85">
      <selection activeCell="Q17" sqref="Q16:W23"/>
      <pageMargins left="0.7" right="0.7" top="0.75" bottom="0.75" header="0.3" footer="0.3"/>
    </customSheetView>
    <customSheetView guid="{E23BC486-85E6-4A44-88C1-79DF561C9EE6}" scale="85">
      <selection activeCell="I21" sqref="I21"/>
      <pageMargins left="0.7" right="0.7" top="0.75" bottom="0.75" header="0.3" footer="0.3"/>
    </customSheetView>
  </customSheetViews>
  <mergeCells count="27">
    <mergeCell ref="AC3:AF8"/>
    <mergeCell ref="L4:S4"/>
    <mergeCell ref="T4:AA4"/>
    <mergeCell ref="D5:E6"/>
    <mergeCell ref="F5:K5"/>
    <mergeCell ref="R6:S6"/>
    <mergeCell ref="B1:AA2"/>
    <mergeCell ref="B3:B7"/>
    <mergeCell ref="C3:C7"/>
    <mergeCell ref="D3:K4"/>
    <mergeCell ref="L3:AA3"/>
    <mergeCell ref="B54:AA54"/>
    <mergeCell ref="V6:W6"/>
    <mergeCell ref="X6:Y6"/>
    <mergeCell ref="Z6:AA6"/>
    <mergeCell ref="AC10:AF15"/>
    <mergeCell ref="AC17:AF23"/>
    <mergeCell ref="AC25:AF30"/>
    <mergeCell ref="L5:M6"/>
    <mergeCell ref="N5:S5"/>
    <mergeCell ref="T5:U6"/>
    <mergeCell ref="V5:AA5"/>
    <mergeCell ref="F6:G6"/>
    <mergeCell ref="H6:I6"/>
    <mergeCell ref="J6:K6"/>
    <mergeCell ref="N6:O6"/>
    <mergeCell ref="P6:Q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7"/>
  <sheetViews>
    <sheetView topLeftCell="B7" zoomScale="85" zoomScaleNormal="85" workbookViewId="0">
      <selection activeCell="M22" sqref="M22"/>
    </sheetView>
  </sheetViews>
  <sheetFormatPr defaultColWidth="9.140625" defaultRowHeight="15" x14ac:dyDescent="0.25"/>
  <cols>
    <col min="1" max="1" width="1.140625" style="501" customWidth="1"/>
    <col min="2" max="2" width="45" style="544" customWidth="1"/>
    <col min="3" max="3" width="6.140625" style="501" customWidth="1"/>
    <col min="4" max="4" width="12.5703125" style="501" customWidth="1"/>
    <col min="5" max="5" width="9.85546875" style="501" customWidth="1"/>
    <col min="6" max="6" width="12" style="501" customWidth="1"/>
    <col min="7" max="7" width="9.42578125" style="501" customWidth="1"/>
    <col min="8" max="8" width="12" style="501" customWidth="1"/>
    <col min="9" max="9" width="13.85546875" style="501" customWidth="1"/>
    <col min="10" max="10" width="14.7109375" style="501" customWidth="1"/>
    <col min="11" max="11" width="11.42578125" style="501" customWidth="1"/>
    <col min="12" max="12" width="10.28515625" style="501" customWidth="1"/>
    <col min="13" max="13" width="13.7109375" style="501" customWidth="1"/>
    <col min="14" max="14" width="11.28515625" style="501" customWidth="1"/>
    <col min="15" max="15" width="11.42578125" style="501" customWidth="1"/>
    <col min="16" max="17" width="12.7109375" style="501" customWidth="1"/>
    <col min="22" max="44" width="12.7109375" style="501" customWidth="1"/>
    <col min="45" max="251" width="9.140625" style="501"/>
    <col min="252" max="252" width="47.7109375" style="501" customWidth="1"/>
    <col min="253" max="253" width="6.5703125" style="501" customWidth="1"/>
    <col min="254" max="254" width="20.5703125" style="501" customWidth="1"/>
    <col min="255" max="264" width="9.140625" style="501" hidden="1" customWidth="1"/>
    <col min="265" max="265" width="21.85546875" style="501" customWidth="1"/>
    <col min="266" max="266" width="21.7109375" style="501" customWidth="1"/>
    <col min="267" max="267" width="22.42578125" style="501" customWidth="1"/>
    <col min="268" max="269" width="20.85546875" style="501" customWidth="1"/>
    <col min="270" max="270" width="19.28515625" style="501" customWidth="1"/>
    <col min="271" max="271" width="21" style="501" customWidth="1"/>
    <col min="272" max="507" width="9.140625" style="501"/>
    <col min="508" max="508" width="47.7109375" style="501" customWidth="1"/>
    <col min="509" max="509" width="6.5703125" style="501" customWidth="1"/>
    <col min="510" max="510" width="20.5703125" style="501" customWidth="1"/>
    <col min="511" max="520" width="9.140625" style="501" hidden="1" customWidth="1"/>
    <col min="521" max="521" width="21.85546875" style="501" customWidth="1"/>
    <col min="522" max="522" width="21.7109375" style="501" customWidth="1"/>
    <col min="523" max="523" width="22.42578125" style="501" customWidth="1"/>
    <col min="524" max="525" width="20.85546875" style="501" customWidth="1"/>
    <col min="526" max="526" width="19.28515625" style="501" customWidth="1"/>
    <col min="527" max="527" width="21" style="501" customWidth="1"/>
    <col min="528" max="763" width="9.140625" style="501"/>
    <col min="764" max="764" width="47.7109375" style="501" customWidth="1"/>
    <col min="765" max="765" width="6.5703125" style="501" customWidth="1"/>
    <col min="766" max="766" width="20.5703125" style="501" customWidth="1"/>
    <col min="767" max="776" width="9.140625" style="501" hidden="1" customWidth="1"/>
    <col min="777" max="777" width="21.85546875" style="501" customWidth="1"/>
    <col min="778" max="778" width="21.7109375" style="501" customWidth="1"/>
    <col min="779" max="779" width="22.42578125" style="501" customWidth="1"/>
    <col min="780" max="781" width="20.85546875" style="501" customWidth="1"/>
    <col min="782" max="782" width="19.28515625" style="501" customWidth="1"/>
    <col min="783" max="783" width="21" style="501" customWidth="1"/>
    <col min="784" max="1019" width="9.140625" style="501"/>
    <col min="1020" max="1020" width="47.7109375" style="501" customWidth="1"/>
    <col min="1021" max="1021" width="6.5703125" style="501" customWidth="1"/>
    <col min="1022" max="1022" width="20.5703125" style="501" customWidth="1"/>
    <col min="1023" max="1032" width="9.140625" style="501" hidden="1" customWidth="1"/>
    <col min="1033" max="1033" width="21.85546875" style="501" customWidth="1"/>
    <col min="1034" max="1034" width="21.7109375" style="501" customWidth="1"/>
    <col min="1035" max="1035" width="22.42578125" style="501" customWidth="1"/>
    <col min="1036" max="1037" width="20.85546875" style="501" customWidth="1"/>
    <col min="1038" max="1038" width="19.28515625" style="501" customWidth="1"/>
    <col min="1039" max="1039" width="21" style="501" customWidth="1"/>
    <col min="1040" max="1275" width="9.140625" style="501"/>
    <col min="1276" max="1276" width="47.7109375" style="501" customWidth="1"/>
    <col min="1277" max="1277" width="6.5703125" style="501" customWidth="1"/>
    <col min="1278" max="1278" width="20.5703125" style="501" customWidth="1"/>
    <col min="1279" max="1288" width="9.140625" style="501" hidden="1" customWidth="1"/>
    <col min="1289" max="1289" width="21.85546875" style="501" customWidth="1"/>
    <col min="1290" max="1290" width="21.7109375" style="501" customWidth="1"/>
    <col min="1291" max="1291" width="22.42578125" style="501" customWidth="1"/>
    <col min="1292" max="1293" width="20.85546875" style="501" customWidth="1"/>
    <col min="1294" max="1294" width="19.28515625" style="501" customWidth="1"/>
    <col min="1295" max="1295" width="21" style="501" customWidth="1"/>
    <col min="1296" max="1531" width="9.140625" style="501"/>
    <col min="1532" max="1532" width="47.7109375" style="501" customWidth="1"/>
    <col min="1533" max="1533" width="6.5703125" style="501" customWidth="1"/>
    <col min="1534" max="1534" width="20.5703125" style="501" customWidth="1"/>
    <col min="1535" max="1544" width="9.140625" style="501" hidden="1" customWidth="1"/>
    <col min="1545" max="1545" width="21.85546875" style="501" customWidth="1"/>
    <col min="1546" max="1546" width="21.7109375" style="501" customWidth="1"/>
    <col min="1547" max="1547" width="22.42578125" style="501" customWidth="1"/>
    <col min="1548" max="1549" width="20.85546875" style="501" customWidth="1"/>
    <col min="1550" max="1550" width="19.28515625" style="501" customWidth="1"/>
    <col min="1551" max="1551" width="21" style="501" customWidth="1"/>
    <col min="1552" max="1787" width="9.140625" style="501"/>
    <col min="1788" max="1788" width="47.7109375" style="501" customWidth="1"/>
    <col min="1789" max="1789" width="6.5703125" style="501" customWidth="1"/>
    <col min="1790" max="1790" width="20.5703125" style="501" customWidth="1"/>
    <col min="1791" max="1800" width="9.140625" style="501" hidden="1" customWidth="1"/>
    <col min="1801" max="1801" width="21.85546875" style="501" customWidth="1"/>
    <col min="1802" max="1802" width="21.7109375" style="501" customWidth="1"/>
    <col min="1803" max="1803" width="22.42578125" style="501" customWidth="1"/>
    <col min="1804" max="1805" width="20.85546875" style="501" customWidth="1"/>
    <col min="1806" max="1806" width="19.28515625" style="501" customWidth="1"/>
    <col min="1807" max="1807" width="21" style="501" customWidth="1"/>
    <col min="1808" max="2043" width="9.140625" style="501"/>
    <col min="2044" max="2044" width="47.7109375" style="501" customWidth="1"/>
    <col min="2045" max="2045" width="6.5703125" style="501" customWidth="1"/>
    <col min="2046" max="2046" width="20.5703125" style="501" customWidth="1"/>
    <col min="2047" max="2056" width="9.140625" style="501" hidden="1" customWidth="1"/>
    <col min="2057" max="2057" width="21.85546875" style="501" customWidth="1"/>
    <col min="2058" max="2058" width="21.7109375" style="501" customWidth="1"/>
    <col min="2059" max="2059" width="22.42578125" style="501" customWidth="1"/>
    <col min="2060" max="2061" width="20.85546875" style="501" customWidth="1"/>
    <col min="2062" max="2062" width="19.28515625" style="501" customWidth="1"/>
    <col min="2063" max="2063" width="21" style="501" customWidth="1"/>
    <col min="2064" max="2299" width="9.140625" style="501"/>
    <col min="2300" max="2300" width="47.7109375" style="501" customWidth="1"/>
    <col min="2301" max="2301" width="6.5703125" style="501" customWidth="1"/>
    <col min="2302" max="2302" width="20.5703125" style="501" customWidth="1"/>
    <col min="2303" max="2312" width="9.140625" style="501" hidden="1" customWidth="1"/>
    <col min="2313" max="2313" width="21.85546875" style="501" customWidth="1"/>
    <col min="2314" max="2314" width="21.7109375" style="501" customWidth="1"/>
    <col min="2315" max="2315" width="22.42578125" style="501" customWidth="1"/>
    <col min="2316" max="2317" width="20.85546875" style="501" customWidth="1"/>
    <col min="2318" max="2318" width="19.28515625" style="501" customWidth="1"/>
    <col min="2319" max="2319" width="21" style="501" customWidth="1"/>
    <col min="2320" max="2555" width="9.140625" style="501"/>
    <col min="2556" max="2556" width="47.7109375" style="501" customWidth="1"/>
    <col min="2557" max="2557" width="6.5703125" style="501" customWidth="1"/>
    <col min="2558" max="2558" width="20.5703125" style="501" customWidth="1"/>
    <col min="2559" max="2568" width="9.140625" style="501" hidden="1" customWidth="1"/>
    <col min="2569" max="2569" width="21.85546875" style="501" customWidth="1"/>
    <col min="2570" max="2570" width="21.7109375" style="501" customWidth="1"/>
    <col min="2571" max="2571" width="22.42578125" style="501" customWidth="1"/>
    <col min="2572" max="2573" width="20.85546875" style="501" customWidth="1"/>
    <col min="2574" max="2574" width="19.28515625" style="501" customWidth="1"/>
    <col min="2575" max="2575" width="21" style="501" customWidth="1"/>
    <col min="2576" max="2811" width="9.140625" style="501"/>
    <col min="2812" max="2812" width="47.7109375" style="501" customWidth="1"/>
    <col min="2813" max="2813" width="6.5703125" style="501" customWidth="1"/>
    <col min="2814" max="2814" width="20.5703125" style="501" customWidth="1"/>
    <col min="2815" max="2824" width="9.140625" style="501" hidden="1" customWidth="1"/>
    <col min="2825" max="2825" width="21.85546875" style="501" customWidth="1"/>
    <col min="2826" max="2826" width="21.7109375" style="501" customWidth="1"/>
    <col min="2827" max="2827" width="22.42578125" style="501" customWidth="1"/>
    <col min="2828" max="2829" width="20.85546875" style="501" customWidth="1"/>
    <col min="2830" max="2830" width="19.28515625" style="501" customWidth="1"/>
    <col min="2831" max="2831" width="21" style="501" customWidth="1"/>
    <col min="2832" max="3067" width="9.140625" style="501"/>
    <col min="3068" max="3068" width="47.7109375" style="501" customWidth="1"/>
    <col min="3069" max="3069" width="6.5703125" style="501" customWidth="1"/>
    <col min="3070" max="3070" width="20.5703125" style="501" customWidth="1"/>
    <col min="3071" max="3080" width="9.140625" style="501" hidden="1" customWidth="1"/>
    <col min="3081" max="3081" width="21.85546875" style="501" customWidth="1"/>
    <col min="3082" max="3082" width="21.7109375" style="501" customWidth="1"/>
    <col min="3083" max="3083" width="22.42578125" style="501" customWidth="1"/>
    <col min="3084" max="3085" width="20.85546875" style="501" customWidth="1"/>
    <col min="3086" max="3086" width="19.28515625" style="501" customWidth="1"/>
    <col min="3087" max="3087" width="21" style="501" customWidth="1"/>
    <col min="3088" max="3323" width="9.140625" style="501"/>
    <col min="3324" max="3324" width="47.7109375" style="501" customWidth="1"/>
    <col min="3325" max="3325" width="6.5703125" style="501" customWidth="1"/>
    <col min="3326" max="3326" width="20.5703125" style="501" customWidth="1"/>
    <col min="3327" max="3336" width="9.140625" style="501" hidden="1" customWidth="1"/>
    <col min="3337" max="3337" width="21.85546875" style="501" customWidth="1"/>
    <col min="3338" max="3338" width="21.7109375" style="501" customWidth="1"/>
    <col min="3339" max="3339" width="22.42578125" style="501" customWidth="1"/>
    <col min="3340" max="3341" width="20.85546875" style="501" customWidth="1"/>
    <col min="3342" max="3342" width="19.28515625" style="501" customWidth="1"/>
    <col min="3343" max="3343" width="21" style="501" customWidth="1"/>
    <col min="3344" max="3579" width="9.140625" style="501"/>
    <col min="3580" max="3580" width="47.7109375" style="501" customWidth="1"/>
    <col min="3581" max="3581" width="6.5703125" style="501" customWidth="1"/>
    <col min="3582" max="3582" width="20.5703125" style="501" customWidth="1"/>
    <col min="3583" max="3592" width="9.140625" style="501" hidden="1" customWidth="1"/>
    <col min="3593" max="3593" width="21.85546875" style="501" customWidth="1"/>
    <col min="3594" max="3594" width="21.7109375" style="501" customWidth="1"/>
    <col min="3595" max="3595" width="22.42578125" style="501" customWidth="1"/>
    <col min="3596" max="3597" width="20.85546875" style="501" customWidth="1"/>
    <col min="3598" max="3598" width="19.28515625" style="501" customWidth="1"/>
    <col min="3599" max="3599" width="21" style="501" customWidth="1"/>
    <col min="3600" max="3835" width="9.140625" style="501"/>
    <col min="3836" max="3836" width="47.7109375" style="501" customWidth="1"/>
    <col min="3837" max="3837" width="6.5703125" style="501" customWidth="1"/>
    <col min="3838" max="3838" width="20.5703125" style="501" customWidth="1"/>
    <col min="3839" max="3848" width="9.140625" style="501" hidden="1" customWidth="1"/>
    <col min="3849" max="3849" width="21.85546875" style="501" customWidth="1"/>
    <col min="3850" max="3850" width="21.7109375" style="501" customWidth="1"/>
    <col min="3851" max="3851" width="22.42578125" style="501" customWidth="1"/>
    <col min="3852" max="3853" width="20.85546875" style="501" customWidth="1"/>
    <col min="3854" max="3854" width="19.28515625" style="501" customWidth="1"/>
    <col min="3855" max="3855" width="21" style="501" customWidth="1"/>
    <col min="3856" max="4091" width="9.140625" style="501"/>
    <col min="4092" max="4092" width="47.7109375" style="501" customWidth="1"/>
    <col min="4093" max="4093" width="6.5703125" style="501" customWidth="1"/>
    <col min="4094" max="4094" width="20.5703125" style="501" customWidth="1"/>
    <col min="4095" max="4104" width="9.140625" style="501" hidden="1" customWidth="1"/>
    <col min="4105" max="4105" width="21.85546875" style="501" customWidth="1"/>
    <col min="4106" max="4106" width="21.7109375" style="501" customWidth="1"/>
    <col min="4107" max="4107" width="22.42578125" style="501" customWidth="1"/>
    <col min="4108" max="4109" width="20.85546875" style="501" customWidth="1"/>
    <col min="4110" max="4110" width="19.28515625" style="501" customWidth="1"/>
    <col min="4111" max="4111" width="21" style="501" customWidth="1"/>
    <col min="4112" max="4347" width="9.140625" style="501"/>
    <col min="4348" max="4348" width="47.7109375" style="501" customWidth="1"/>
    <col min="4349" max="4349" width="6.5703125" style="501" customWidth="1"/>
    <col min="4350" max="4350" width="20.5703125" style="501" customWidth="1"/>
    <col min="4351" max="4360" width="9.140625" style="501" hidden="1" customWidth="1"/>
    <col min="4361" max="4361" width="21.85546875" style="501" customWidth="1"/>
    <col min="4362" max="4362" width="21.7109375" style="501" customWidth="1"/>
    <col min="4363" max="4363" width="22.42578125" style="501" customWidth="1"/>
    <col min="4364" max="4365" width="20.85546875" style="501" customWidth="1"/>
    <col min="4366" max="4366" width="19.28515625" style="501" customWidth="1"/>
    <col min="4367" max="4367" width="21" style="501" customWidth="1"/>
    <col min="4368" max="4603" width="9.140625" style="501"/>
    <col min="4604" max="4604" width="47.7109375" style="501" customWidth="1"/>
    <col min="4605" max="4605" width="6.5703125" style="501" customWidth="1"/>
    <col min="4606" max="4606" width="20.5703125" style="501" customWidth="1"/>
    <col min="4607" max="4616" width="9.140625" style="501" hidden="1" customWidth="1"/>
    <col min="4617" max="4617" width="21.85546875" style="501" customWidth="1"/>
    <col min="4618" max="4618" width="21.7109375" style="501" customWidth="1"/>
    <col min="4619" max="4619" width="22.42578125" style="501" customWidth="1"/>
    <col min="4620" max="4621" width="20.85546875" style="501" customWidth="1"/>
    <col min="4622" max="4622" width="19.28515625" style="501" customWidth="1"/>
    <col min="4623" max="4623" width="21" style="501" customWidth="1"/>
    <col min="4624" max="4859" width="9.140625" style="501"/>
    <col min="4860" max="4860" width="47.7109375" style="501" customWidth="1"/>
    <col min="4861" max="4861" width="6.5703125" style="501" customWidth="1"/>
    <col min="4862" max="4862" width="20.5703125" style="501" customWidth="1"/>
    <col min="4863" max="4872" width="9.140625" style="501" hidden="1" customWidth="1"/>
    <col min="4873" max="4873" width="21.85546875" style="501" customWidth="1"/>
    <col min="4874" max="4874" width="21.7109375" style="501" customWidth="1"/>
    <col min="4875" max="4875" width="22.42578125" style="501" customWidth="1"/>
    <col min="4876" max="4877" width="20.85546875" style="501" customWidth="1"/>
    <col min="4878" max="4878" width="19.28515625" style="501" customWidth="1"/>
    <col min="4879" max="4879" width="21" style="501" customWidth="1"/>
    <col min="4880" max="5115" width="9.140625" style="501"/>
    <col min="5116" max="5116" width="47.7109375" style="501" customWidth="1"/>
    <col min="5117" max="5117" width="6.5703125" style="501" customWidth="1"/>
    <col min="5118" max="5118" width="20.5703125" style="501" customWidth="1"/>
    <col min="5119" max="5128" width="9.140625" style="501" hidden="1" customWidth="1"/>
    <col min="5129" max="5129" width="21.85546875" style="501" customWidth="1"/>
    <col min="5130" max="5130" width="21.7109375" style="501" customWidth="1"/>
    <col min="5131" max="5131" width="22.42578125" style="501" customWidth="1"/>
    <col min="5132" max="5133" width="20.85546875" style="501" customWidth="1"/>
    <col min="5134" max="5134" width="19.28515625" style="501" customWidth="1"/>
    <col min="5135" max="5135" width="21" style="501" customWidth="1"/>
    <col min="5136" max="5371" width="9.140625" style="501"/>
    <col min="5372" max="5372" width="47.7109375" style="501" customWidth="1"/>
    <col min="5373" max="5373" width="6.5703125" style="501" customWidth="1"/>
    <col min="5374" max="5374" width="20.5703125" style="501" customWidth="1"/>
    <col min="5375" max="5384" width="9.140625" style="501" hidden="1" customWidth="1"/>
    <col min="5385" max="5385" width="21.85546875" style="501" customWidth="1"/>
    <col min="5386" max="5386" width="21.7109375" style="501" customWidth="1"/>
    <col min="5387" max="5387" width="22.42578125" style="501" customWidth="1"/>
    <col min="5388" max="5389" width="20.85546875" style="501" customWidth="1"/>
    <col min="5390" max="5390" width="19.28515625" style="501" customWidth="1"/>
    <col min="5391" max="5391" width="21" style="501" customWidth="1"/>
    <col min="5392" max="5627" width="9.140625" style="501"/>
    <col min="5628" max="5628" width="47.7109375" style="501" customWidth="1"/>
    <col min="5629" max="5629" width="6.5703125" style="501" customWidth="1"/>
    <col min="5630" max="5630" width="20.5703125" style="501" customWidth="1"/>
    <col min="5631" max="5640" width="9.140625" style="501" hidden="1" customWidth="1"/>
    <col min="5641" max="5641" width="21.85546875" style="501" customWidth="1"/>
    <col min="5642" max="5642" width="21.7109375" style="501" customWidth="1"/>
    <col min="5643" max="5643" width="22.42578125" style="501" customWidth="1"/>
    <col min="5644" max="5645" width="20.85546875" style="501" customWidth="1"/>
    <col min="5646" max="5646" width="19.28515625" style="501" customWidth="1"/>
    <col min="5647" max="5647" width="21" style="501" customWidth="1"/>
    <col min="5648" max="5883" width="9.140625" style="501"/>
    <col min="5884" max="5884" width="47.7109375" style="501" customWidth="1"/>
    <col min="5885" max="5885" width="6.5703125" style="501" customWidth="1"/>
    <col min="5886" max="5886" width="20.5703125" style="501" customWidth="1"/>
    <col min="5887" max="5896" width="9.140625" style="501" hidden="1" customWidth="1"/>
    <col min="5897" max="5897" width="21.85546875" style="501" customWidth="1"/>
    <col min="5898" max="5898" width="21.7109375" style="501" customWidth="1"/>
    <col min="5899" max="5899" width="22.42578125" style="501" customWidth="1"/>
    <col min="5900" max="5901" width="20.85546875" style="501" customWidth="1"/>
    <col min="5902" max="5902" width="19.28515625" style="501" customWidth="1"/>
    <col min="5903" max="5903" width="21" style="501" customWidth="1"/>
    <col min="5904" max="6139" width="9.140625" style="501"/>
    <col min="6140" max="6140" width="47.7109375" style="501" customWidth="1"/>
    <col min="6141" max="6141" width="6.5703125" style="501" customWidth="1"/>
    <col min="6142" max="6142" width="20.5703125" style="501" customWidth="1"/>
    <col min="6143" max="6152" width="9.140625" style="501" hidden="1" customWidth="1"/>
    <col min="6153" max="6153" width="21.85546875" style="501" customWidth="1"/>
    <col min="6154" max="6154" width="21.7109375" style="501" customWidth="1"/>
    <col min="6155" max="6155" width="22.42578125" style="501" customWidth="1"/>
    <col min="6156" max="6157" width="20.85546875" style="501" customWidth="1"/>
    <col min="6158" max="6158" width="19.28515625" style="501" customWidth="1"/>
    <col min="6159" max="6159" width="21" style="501" customWidth="1"/>
    <col min="6160" max="6395" width="9.140625" style="501"/>
    <col min="6396" max="6396" width="47.7109375" style="501" customWidth="1"/>
    <col min="6397" max="6397" width="6.5703125" style="501" customWidth="1"/>
    <col min="6398" max="6398" width="20.5703125" style="501" customWidth="1"/>
    <col min="6399" max="6408" width="9.140625" style="501" hidden="1" customWidth="1"/>
    <col min="6409" max="6409" width="21.85546875" style="501" customWidth="1"/>
    <col min="6410" max="6410" width="21.7109375" style="501" customWidth="1"/>
    <col min="6411" max="6411" width="22.42578125" style="501" customWidth="1"/>
    <col min="6412" max="6413" width="20.85546875" style="501" customWidth="1"/>
    <col min="6414" max="6414" width="19.28515625" style="501" customWidth="1"/>
    <col min="6415" max="6415" width="21" style="501" customWidth="1"/>
    <col min="6416" max="6651" width="9.140625" style="501"/>
    <col min="6652" max="6652" width="47.7109375" style="501" customWidth="1"/>
    <col min="6653" max="6653" width="6.5703125" style="501" customWidth="1"/>
    <col min="6654" max="6654" width="20.5703125" style="501" customWidth="1"/>
    <col min="6655" max="6664" width="9.140625" style="501" hidden="1" customWidth="1"/>
    <col min="6665" max="6665" width="21.85546875" style="501" customWidth="1"/>
    <col min="6666" max="6666" width="21.7109375" style="501" customWidth="1"/>
    <col min="6667" max="6667" width="22.42578125" style="501" customWidth="1"/>
    <col min="6668" max="6669" width="20.85546875" style="501" customWidth="1"/>
    <col min="6670" max="6670" width="19.28515625" style="501" customWidth="1"/>
    <col min="6671" max="6671" width="21" style="501" customWidth="1"/>
    <col min="6672" max="6907" width="9.140625" style="501"/>
    <col min="6908" max="6908" width="47.7109375" style="501" customWidth="1"/>
    <col min="6909" max="6909" width="6.5703125" style="501" customWidth="1"/>
    <col min="6910" max="6910" width="20.5703125" style="501" customWidth="1"/>
    <col min="6911" max="6920" width="9.140625" style="501" hidden="1" customWidth="1"/>
    <col min="6921" max="6921" width="21.85546875" style="501" customWidth="1"/>
    <col min="6922" max="6922" width="21.7109375" style="501" customWidth="1"/>
    <col min="6923" max="6923" width="22.42578125" style="501" customWidth="1"/>
    <col min="6924" max="6925" width="20.85546875" style="501" customWidth="1"/>
    <col min="6926" max="6926" width="19.28515625" style="501" customWidth="1"/>
    <col min="6927" max="6927" width="21" style="501" customWidth="1"/>
    <col min="6928" max="7163" width="9.140625" style="501"/>
    <col min="7164" max="7164" width="47.7109375" style="501" customWidth="1"/>
    <col min="7165" max="7165" width="6.5703125" style="501" customWidth="1"/>
    <col min="7166" max="7166" width="20.5703125" style="501" customWidth="1"/>
    <col min="7167" max="7176" width="9.140625" style="501" hidden="1" customWidth="1"/>
    <col min="7177" max="7177" width="21.85546875" style="501" customWidth="1"/>
    <col min="7178" max="7178" width="21.7109375" style="501" customWidth="1"/>
    <col min="7179" max="7179" width="22.42578125" style="501" customWidth="1"/>
    <col min="7180" max="7181" width="20.85546875" style="501" customWidth="1"/>
    <col min="7182" max="7182" width="19.28515625" style="501" customWidth="1"/>
    <col min="7183" max="7183" width="21" style="501" customWidth="1"/>
    <col min="7184" max="7419" width="9.140625" style="501"/>
    <col min="7420" max="7420" width="47.7109375" style="501" customWidth="1"/>
    <col min="7421" max="7421" width="6.5703125" style="501" customWidth="1"/>
    <col min="7422" max="7422" width="20.5703125" style="501" customWidth="1"/>
    <col min="7423" max="7432" width="9.140625" style="501" hidden="1" customWidth="1"/>
    <col min="7433" max="7433" width="21.85546875" style="501" customWidth="1"/>
    <col min="7434" max="7434" width="21.7109375" style="501" customWidth="1"/>
    <col min="7435" max="7435" width="22.42578125" style="501" customWidth="1"/>
    <col min="7436" max="7437" width="20.85546875" style="501" customWidth="1"/>
    <col min="7438" max="7438" width="19.28515625" style="501" customWidth="1"/>
    <col min="7439" max="7439" width="21" style="501" customWidth="1"/>
    <col min="7440" max="7675" width="9.140625" style="501"/>
    <col min="7676" max="7676" width="47.7109375" style="501" customWidth="1"/>
    <col min="7677" max="7677" width="6.5703125" style="501" customWidth="1"/>
    <col min="7678" max="7678" width="20.5703125" style="501" customWidth="1"/>
    <col min="7679" max="7688" width="9.140625" style="501" hidden="1" customWidth="1"/>
    <col min="7689" max="7689" width="21.85546875" style="501" customWidth="1"/>
    <col min="7690" max="7690" width="21.7109375" style="501" customWidth="1"/>
    <col min="7691" max="7691" width="22.42578125" style="501" customWidth="1"/>
    <col min="7692" max="7693" width="20.85546875" style="501" customWidth="1"/>
    <col min="7694" max="7694" width="19.28515625" style="501" customWidth="1"/>
    <col min="7695" max="7695" width="21" style="501" customWidth="1"/>
    <col min="7696" max="7931" width="9.140625" style="501"/>
    <col min="7932" max="7932" width="47.7109375" style="501" customWidth="1"/>
    <col min="7933" max="7933" width="6.5703125" style="501" customWidth="1"/>
    <col min="7934" max="7934" width="20.5703125" style="501" customWidth="1"/>
    <col min="7935" max="7944" width="9.140625" style="501" hidden="1" customWidth="1"/>
    <col min="7945" max="7945" width="21.85546875" style="501" customWidth="1"/>
    <col min="7946" max="7946" width="21.7109375" style="501" customWidth="1"/>
    <col min="7947" max="7947" width="22.42578125" style="501" customWidth="1"/>
    <col min="7948" max="7949" width="20.85546875" style="501" customWidth="1"/>
    <col min="7950" max="7950" width="19.28515625" style="501" customWidth="1"/>
    <col min="7951" max="7951" width="21" style="501" customWidth="1"/>
    <col min="7952" max="8187" width="9.140625" style="501"/>
    <col min="8188" max="8188" width="47.7109375" style="501" customWidth="1"/>
    <col min="8189" max="8189" width="6.5703125" style="501" customWidth="1"/>
    <col min="8190" max="8190" width="20.5703125" style="501" customWidth="1"/>
    <col min="8191" max="8200" width="9.140625" style="501" hidden="1" customWidth="1"/>
    <col min="8201" max="8201" width="21.85546875" style="501" customWidth="1"/>
    <col min="8202" max="8202" width="21.7109375" style="501" customWidth="1"/>
    <col min="8203" max="8203" width="22.42578125" style="501" customWidth="1"/>
    <col min="8204" max="8205" width="20.85546875" style="501" customWidth="1"/>
    <col min="8206" max="8206" width="19.28515625" style="501" customWidth="1"/>
    <col min="8207" max="8207" width="21" style="501" customWidth="1"/>
    <col min="8208" max="8443" width="9.140625" style="501"/>
    <col min="8444" max="8444" width="47.7109375" style="501" customWidth="1"/>
    <col min="8445" max="8445" width="6.5703125" style="501" customWidth="1"/>
    <col min="8446" max="8446" width="20.5703125" style="501" customWidth="1"/>
    <col min="8447" max="8456" width="9.140625" style="501" hidden="1" customWidth="1"/>
    <col min="8457" max="8457" width="21.85546875" style="501" customWidth="1"/>
    <col min="8458" max="8458" width="21.7109375" style="501" customWidth="1"/>
    <col min="8459" max="8459" width="22.42578125" style="501" customWidth="1"/>
    <col min="8460" max="8461" width="20.85546875" style="501" customWidth="1"/>
    <col min="8462" max="8462" width="19.28515625" style="501" customWidth="1"/>
    <col min="8463" max="8463" width="21" style="501" customWidth="1"/>
    <col min="8464" max="8699" width="9.140625" style="501"/>
    <col min="8700" max="8700" width="47.7109375" style="501" customWidth="1"/>
    <col min="8701" max="8701" width="6.5703125" style="501" customWidth="1"/>
    <col min="8702" max="8702" width="20.5703125" style="501" customWidth="1"/>
    <col min="8703" max="8712" width="9.140625" style="501" hidden="1" customWidth="1"/>
    <col min="8713" max="8713" width="21.85546875" style="501" customWidth="1"/>
    <col min="8714" max="8714" width="21.7109375" style="501" customWidth="1"/>
    <col min="8715" max="8715" width="22.42578125" style="501" customWidth="1"/>
    <col min="8716" max="8717" width="20.85546875" style="501" customWidth="1"/>
    <col min="8718" max="8718" width="19.28515625" style="501" customWidth="1"/>
    <col min="8719" max="8719" width="21" style="501" customWidth="1"/>
    <col min="8720" max="8955" width="9.140625" style="501"/>
    <col min="8956" max="8956" width="47.7109375" style="501" customWidth="1"/>
    <col min="8957" max="8957" width="6.5703125" style="501" customWidth="1"/>
    <col min="8958" max="8958" width="20.5703125" style="501" customWidth="1"/>
    <col min="8959" max="8968" width="9.140625" style="501" hidden="1" customWidth="1"/>
    <col min="8969" max="8969" width="21.85546875" style="501" customWidth="1"/>
    <col min="8970" max="8970" width="21.7109375" style="501" customWidth="1"/>
    <col min="8971" max="8971" width="22.42578125" style="501" customWidth="1"/>
    <col min="8972" max="8973" width="20.85546875" style="501" customWidth="1"/>
    <col min="8974" max="8974" width="19.28515625" style="501" customWidth="1"/>
    <col min="8975" max="8975" width="21" style="501" customWidth="1"/>
    <col min="8976" max="9211" width="9.140625" style="501"/>
    <col min="9212" max="9212" width="47.7109375" style="501" customWidth="1"/>
    <col min="9213" max="9213" width="6.5703125" style="501" customWidth="1"/>
    <col min="9214" max="9214" width="20.5703125" style="501" customWidth="1"/>
    <col min="9215" max="9224" width="9.140625" style="501" hidden="1" customWidth="1"/>
    <col min="9225" max="9225" width="21.85546875" style="501" customWidth="1"/>
    <col min="9226" max="9226" width="21.7109375" style="501" customWidth="1"/>
    <col min="9227" max="9227" width="22.42578125" style="501" customWidth="1"/>
    <col min="9228" max="9229" width="20.85546875" style="501" customWidth="1"/>
    <col min="9230" max="9230" width="19.28515625" style="501" customWidth="1"/>
    <col min="9231" max="9231" width="21" style="501" customWidth="1"/>
    <col min="9232" max="9467" width="9.140625" style="501"/>
    <col min="9468" max="9468" width="47.7109375" style="501" customWidth="1"/>
    <col min="9469" max="9469" width="6.5703125" style="501" customWidth="1"/>
    <col min="9470" max="9470" width="20.5703125" style="501" customWidth="1"/>
    <col min="9471" max="9480" width="9.140625" style="501" hidden="1" customWidth="1"/>
    <col min="9481" max="9481" width="21.85546875" style="501" customWidth="1"/>
    <col min="9482" max="9482" width="21.7109375" style="501" customWidth="1"/>
    <col min="9483" max="9483" width="22.42578125" style="501" customWidth="1"/>
    <col min="9484" max="9485" width="20.85546875" style="501" customWidth="1"/>
    <col min="9486" max="9486" width="19.28515625" style="501" customWidth="1"/>
    <col min="9487" max="9487" width="21" style="501" customWidth="1"/>
    <col min="9488" max="9723" width="9.140625" style="501"/>
    <col min="9724" max="9724" width="47.7109375" style="501" customWidth="1"/>
    <col min="9725" max="9725" width="6.5703125" style="501" customWidth="1"/>
    <col min="9726" max="9726" width="20.5703125" style="501" customWidth="1"/>
    <col min="9727" max="9736" width="9.140625" style="501" hidden="1" customWidth="1"/>
    <col min="9737" max="9737" width="21.85546875" style="501" customWidth="1"/>
    <col min="9738" max="9738" width="21.7109375" style="501" customWidth="1"/>
    <col min="9739" max="9739" width="22.42578125" style="501" customWidth="1"/>
    <col min="9740" max="9741" width="20.85546875" style="501" customWidth="1"/>
    <col min="9742" max="9742" width="19.28515625" style="501" customWidth="1"/>
    <col min="9743" max="9743" width="21" style="501" customWidth="1"/>
    <col min="9744" max="9979" width="9.140625" style="501"/>
    <col min="9980" max="9980" width="47.7109375" style="501" customWidth="1"/>
    <col min="9981" max="9981" width="6.5703125" style="501" customWidth="1"/>
    <col min="9982" max="9982" width="20.5703125" style="501" customWidth="1"/>
    <col min="9983" max="9992" width="9.140625" style="501" hidden="1" customWidth="1"/>
    <col min="9993" max="9993" width="21.85546875" style="501" customWidth="1"/>
    <col min="9994" max="9994" width="21.7109375" style="501" customWidth="1"/>
    <col min="9995" max="9995" width="22.42578125" style="501" customWidth="1"/>
    <col min="9996" max="9997" width="20.85546875" style="501" customWidth="1"/>
    <col min="9998" max="9998" width="19.28515625" style="501" customWidth="1"/>
    <col min="9999" max="9999" width="21" style="501" customWidth="1"/>
    <col min="10000" max="10235" width="9.140625" style="501"/>
    <col min="10236" max="10236" width="47.7109375" style="501" customWidth="1"/>
    <col min="10237" max="10237" width="6.5703125" style="501" customWidth="1"/>
    <col min="10238" max="10238" width="20.5703125" style="501" customWidth="1"/>
    <col min="10239" max="10248" width="9.140625" style="501" hidden="1" customWidth="1"/>
    <col min="10249" max="10249" width="21.85546875" style="501" customWidth="1"/>
    <col min="10250" max="10250" width="21.7109375" style="501" customWidth="1"/>
    <col min="10251" max="10251" width="22.42578125" style="501" customWidth="1"/>
    <col min="10252" max="10253" width="20.85546875" style="501" customWidth="1"/>
    <col min="10254" max="10254" width="19.28515625" style="501" customWidth="1"/>
    <col min="10255" max="10255" width="21" style="501" customWidth="1"/>
    <col min="10256" max="10491" width="9.140625" style="501"/>
    <col min="10492" max="10492" width="47.7109375" style="501" customWidth="1"/>
    <col min="10493" max="10493" width="6.5703125" style="501" customWidth="1"/>
    <col min="10494" max="10494" width="20.5703125" style="501" customWidth="1"/>
    <col min="10495" max="10504" width="9.140625" style="501" hidden="1" customWidth="1"/>
    <col min="10505" max="10505" width="21.85546875" style="501" customWidth="1"/>
    <col min="10506" max="10506" width="21.7109375" style="501" customWidth="1"/>
    <col min="10507" max="10507" width="22.42578125" style="501" customWidth="1"/>
    <col min="10508" max="10509" width="20.85546875" style="501" customWidth="1"/>
    <col min="10510" max="10510" width="19.28515625" style="501" customWidth="1"/>
    <col min="10511" max="10511" width="21" style="501" customWidth="1"/>
    <col min="10512" max="10747" width="9.140625" style="501"/>
    <col min="10748" max="10748" width="47.7109375" style="501" customWidth="1"/>
    <col min="10749" max="10749" width="6.5703125" style="501" customWidth="1"/>
    <col min="10750" max="10750" width="20.5703125" style="501" customWidth="1"/>
    <col min="10751" max="10760" width="9.140625" style="501" hidden="1" customWidth="1"/>
    <col min="10761" max="10761" width="21.85546875" style="501" customWidth="1"/>
    <col min="10762" max="10762" width="21.7109375" style="501" customWidth="1"/>
    <col min="10763" max="10763" width="22.42578125" style="501" customWidth="1"/>
    <col min="10764" max="10765" width="20.85546875" style="501" customWidth="1"/>
    <col min="10766" max="10766" width="19.28515625" style="501" customWidth="1"/>
    <col min="10767" max="10767" width="21" style="501" customWidth="1"/>
    <col min="10768" max="11003" width="9.140625" style="501"/>
    <col min="11004" max="11004" width="47.7109375" style="501" customWidth="1"/>
    <col min="11005" max="11005" width="6.5703125" style="501" customWidth="1"/>
    <col min="11006" max="11006" width="20.5703125" style="501" customWidth="1"/>
    <col min="11007" max="11016" width="9.140625" style="501" hidden="1" customWidth="1"/>
    <col min="11017" max="11017" width="21.85546875" style="501" customWidth="1"/>
    <col min="11018" max="11018" width="21.7109375" style="501" customWidth="1"/>
    <col min="11019" max="11019" width="22.42578125" style="501" customWidth="1"/>
    <col min="11020" max="11021" width="20.85546875" style="501" customWidth="1"/>
    <col min="11022" max="11022" width="19.28515625" style="501" customWidth="1"/>
    <col min="11023" max="11023" width="21" style="501" customWidth="1"/>
    <col min="11024" max="11259" width="9.140625" style="501"/>
    <col min="11260" max="11260" width="47.7109375" style="501" customWidth="1"/>
    <col min="11261" max="11261" width="6.5703125" style="501" customWidth="1"/>
    <col min="11262" max="11262" width="20.5703125" style="501" customWidth="1"/>
    <col min="11263" max="11272" width="9.140625" style="501" hidden="1" customWidth="1"/>
    <col min="11273" max="11273" width="21.85546875" style="501" customWidth="1"/>
    <col min="11274" max="11274" width="21.7109375" style="501" customWidth="1"/>
    <col min="11275" max="11275" width="22.42578125" style="501" customWidth="1"/>
    <col min="11276" max="11277" width="20.85546875" style="501" customWidth="1"/>
    <col min="11278" max="11278" width="19.28515625" style="501" customWidth="1"/>
    <col min="11279" max="11279" width="21" style="501" customWidth="1"/>
    <col min="11280" max="11515" width="9.140625" style="501"/>
    <col min="11516" max="11516" width="47.7109375" style="501" customWidth="1"/>
    <col min="11517" max="11517" width="6.5703125" style="501" customWidth="1"/>
    <col min="11518" max="11518" width="20.5703125" style="501" customWidth="1"/>
    <col min="11519" max="11528" width="9.140625" style="501" hidden="1" customWidth="1"/>
    <col min="11529" max="11529" width="21.85546875" style="501" customWidth="1"/>
    <col min="11530" max="11530" width="21.7109375" style="501" customWidth="1"/>
    <col min="11531" max="11531" width="22.42578125" style="501" customWidth="1"/>
    <col min="11532" max="11533" width="20.85546875" style="501" customWidth="1"/>
    <col min="11534" max="11534" width="19.28515625" style="501" customWidth="1"/>
    <col min="11535" max="11535" width="21" style="501" customWidth="1"/>
    <col min="11536" max="11771" width="9.140625" style="501"/>
    <col min="11772" max="11772" width="47.7109375" style="501" customWidth="1"/>
    <col min="11773" max="11773" width="6.5703125" style="501" customWidth="1"/>
    <col min="11774" max="11774" width="20.5703125" style="501" customWidth="1"/>
    <col min="11775" max="11784" width="9.140625" style="501" hidden="1" customWidth="1"/>
    <col min="11785" max="11785" width="21.85546875" style="501" customWidth="1"/>
    <col min="11786" max="11786" width="21.7109375" style="501" customWidth="1"/>
    <col min="11787" max="11787" width="22.42578125" style="501" customWidth="1"/>
    <col min="11788" max="11789" width="20.85546875" style="501" customWidth="1"/>
    <col min="11790" max="11790" width="19.28515625" style="501" customWidth="1"/>
    <col min="11791" max="11791" width="21" style="501" customWidth="1"/>
    <col min="11792" max="12027" width="9.140625" style="501"/>
    <col min="12028" max="12028" width="47.7109375" style="501" customWidth="1"/>
    <col min="12029" max="12029" width="6.5703125" style="501" customWidth="1"/>
    <col min="12030" max="12030" width="20.5703125" style="501" customWidth="1"/>
    <col min="12031" max="12040" width="9.140625" style="501" hidden="1" customWidth="1"/>
    <col min="12041" max="12041" width="21.85546875" style="501" customWidth="1"/>
    <col min="12042" max="12042" width="21.7109375" style="501" customWidth="1"/>
    <col min="12043" max="12043" width="22.42578125" style="501" customWidth="1"/>
    <col min="12044" max="12045" width="20.85546875" style="501" customWidth="1"/>
    <col min="12046" max="12046" width="19.28515625" style="501" customWidth="1"/>
    <col min="12047" max="12047" width="21" style="501" customWidth="1"/>
    <col min="12048" max="12283" width="9.140625" style="501"/>
    <col min="12284" max="12284" width="47.7109375" style="501" customWidth="1"/>
    <col min="12285" max="12285" width="6.5703125" style="501" customWidth="1"/>
    <col min="12286" max="12286" width="20.5703125" style="501" customWidth="1"/>
    <col min="12287" max="12296" width="9.140625" style="501" hidden="1" customWidth="1"/>
    <col min="12297" max="12297" width="21.85546875" style="501" customWidth="1"/>
    <col min="12298" max="12298" width="21.7109375" style="501" customWidth="1"/>
    <col min="12299" max="12299" width="22.42578125" style="501" customWidth="1"/>
    <col min="12300" max="12301" width="20.85546875" style="501" customWidth="1"/>
    <col min="12302" max="12302" width="19.28515625" style="501" customWidth="1"/>
    <col min="12303" max="12303" width="21" style="501" customWidth="1"/>
    <col min="12304" max="12539" width="9.140625" style="501"/>
    <col min="12540" max="12540" width="47.7109375" style="501" customWidth="1"/>
    <col min="12541" max="12541" width="6.5703125" style="501" customWidth="1"/>
    <col min="12542" max="12542" width="20.5703125" style="501" customWidth="1"/>
    <col min="12543" max="12552" width="9.140625" style="501" hidden="1" customWidth="1"/>
    <col min="12553" max="12553" width="21.85546875" style="501" customWidth="1"/>
    <col min="12554" max="12554" width="21.7109375" style="501" customWidth="1"/>
    <col min="12555" max="12555" width="22.42578125" style="501" customWidth="1"/>
    <col min="12556" max="12557" width="20.85546875" style="501" customWidth="1"/>
    <col min="12558" max="12558" width="19.28515625" style="501" customWidth="1"/>
    <col min="12559" max="12559" width="21" style="501" customWidth="1"/>
    <col min="12560" max="12795" width="9.140625" style="501"/>
    <col min="12796" max="12796" width="47.7109375" style="501" customWidth="1"/>
    <col min="12797" max="12797" width="6.5703125" style="501" customWidth="1"/>
    <col min="12798" max="12798" width="20.5703125" style="501" customWidth="1"/>
    <col min="12799" max="12808" width="9.140625" style="501" hidden="1" customWidth="1"/>
    <col min="12809" max="12809" width="21.85546875" style="501" customWidth="1"/>
    <col min="12810" max="12810" width="21.7109375" style="501" customWidth="1"/>
    <col min="12811" max="12811" width="22.42578125" style="501" customWidth="1"/>
    <col min="12812" max="12813" width="20.85546875" style="501" customWidth="1"/>
    <col min="12814" max="12814" width="19.28515625" style="501" customWidth="1"/>
    <col min="12815" max="12815" width="21" style="501" customWidth="1"/>
    <col min="12816" max="13051" width="9.140625" style="501"/>
    <col min="13052" max="13052" width="47.7109375" style="501" customWidth="1"/>
    <col min="13053" max="13053" width="6.5703125" style="501" customWidth="1"/>
    <col min="13054" max="13054" width="20.5703125" style="501" customWidth="1"/>
    <col min="13055" max="13064" width="9.140625" style="501" hidden="1" customWidth="1"/>
    <col min="13065" max="13065" width="21.85546875" style="501" customWidth="1"/>
    <col min="13066" max="13066" width="21.7109375" style="501" customWidth="1"/>
    <col min="13067" max="13067" width="22.42578125" style="501" customWidth="1"/>
    <col min="13068" max="13069" width="20.85546875" style="501" customWidth="1"/>
    <col min="13070" max="13070" width="19.28515625" style="501" customWidth="1"/>
    <col min="13071" max="13071" width="21" style="501" customWidth="1"/>
    <col min="13072" max="13307" width="9.140625" style="501"/>
    <col min="13308" max="13308" width="47.7109375" style="501" customWidth="1"/>
    <col min="13309" max="13309" width="6.5703125" style="501" customWidth="1"/>
    <col min="13310" max="13310" width="20.5703125" style="501" customWidth="1"/>
    <col min="13311" max="13320" width="9.140625" style="501" hidden="1" customWidth="1"/>
    <col min="13321" max="13321" width="21.85546875" style="501" customWidth="1"/>
    <col min="13322" max="13322" width="21.7109375" style="501" customWidth="1"/>
    <col min="13323" max="13323" width="22.42578125" style="501" customWidth="1"/>
    <col min="13324" max="13325" width="20.85546875" style="501" customWidth="1"/>
    <col min="13326" max="13326" width="19.28515625" style="501" customWidth="1"/>
    <col min="13327" max="13327" width="21" style="501" customWidth="1"/>
    <col min="13328" max="13563" width="9.140625" style="501"/>
    <col min="13564" max="13564" width="47.7109375" style="501" customWidth="1"/>
    <col min="13565" max="13565" width="6.5703125" style="501" customWidth="1"/>
    <col min="13566" max="13566" width="20.5703125" style="501" customWidth="1"/>
    <col min="13567" max="13576" width="9.140625" style="501" hidden="1" customWidth="1"/>
    <col min="13577" max="13577" width="21.85546875" style="501" customWidth="1"/>
    <col min="13578" max="13578" width="21.7109375" style="501" customWidth="1"/>
    <col min="13579" max="13579" width="22.42578125" style="501" customWidth="1"/>
    <col min="13580" max="13581" width="20.85546875" style="501" customWidth="1"/>
    <col min="13582" max="13582" width="19.28515625" style="501" customWidth="1"/>
    <col min="13583" max="13583" width="21" style="501" customWidth="1"/>
    <col min="13584" max="13819" width="9.140625" style="501"/>
    <col min="13820" max="13820" width="47.7109375" style="501" customWidth="1"/>
    <col min="13821" max="13821" width="6.5703125" style="501" customWidth="1"/>
    <col min="13822" max="13822" width="20.5703125" style="501" customWidth="1"/>
    <col min="13823" max="13832" width="9.140625" style="501" hidden="1" customWidth="1"/>
    <col min="13833" max="13833" width="21.85546875" style="501" customWidth="1"/>
    <col min="13834" max="13834" width="21.7109375" style="501" customWidth="1"/>
    <col min="13835" max="13835" width="22.42578125" style="501" customWidth="1"/>
    <col min="13836" max="13837" width="20.85546875" style="501" customWidth="1"/>
    <col min="13838" max="13838" width="19.28515625" style="501" customWidth="1"/>
    <col min="13839" max="13839" width="21" style="501" customWidth="1"/>
    <col min="13840" max="14075" width="9.140625" style="501"/>
    <col min="14076" max="14076" width="47.7109375" style="501" customWidth="1"/>
    <col min="14077" max="14077" width="6.5703125" style="501" customWidth="1"/>
    <col min="14078" max="14078" width="20.5703125" style="501" customWidth="1"/>
    <col min="14079" max="14088" width="9.140625" style="501" hidden="1" customWidth="1"/>
    <col min="14089" max="14089" width="21.85546875" style="501" customWidth="1"/>
    <col min="14090" max="14090" width="21.7109375" style="501" customWidth="1"/>
    <col min="14091" max="14091" width="22.42578125" style="501" customWidth="1"/>
    <col min="14092" max="14093" width="20.85546875" style="501" customWidth="1"/>
    <col min="14094" max="14094" width="19.28515625" style="501" customWidth="1"/>
    <col min="14095" max="14095" width="21" style="501" customWidth="1"/>
    <col min="14096" max="14331" width="9.140625" style="501"/>
    <col min="14332" max="14332" width="47.7109375" style="501" customWidth="1"/>
    <col min="14333" max="14333" width="6.5703125" style="501" customWidth="1"/>
    <col min="14334" max="14334" width="20.5703125" style="501" customWidth="1"/>
    <col min="14335" max="14344" width="9.140625" style="501" hidden="1" customWidth="1"/>
    <col min="14345" max="14345" width="21.85546875" style="501" customWidth="1"/>
    <col min="14346" max="14346" width="21.7109375" style="501" customWidth="1"/>
    <col min="14347" max="14347" width="22.42578125" style="501" customWidth="1"/>
    <col min="14348" max="14349" width="20.85546875" style="501" customWidth="1"/>
    <col min="14350" max="14350" width="19.28515625" style="501" customWidth="1"/>
    <col min="14351" max="14351" width="21" style="501" customWidth="1"/>
    <col min="14352" max="14587" width="9.140625" style="501"/>
    <col min="14588" max="14588" width="47.7109375" style="501" customWidth="1"/>
    <col min="14589" max="14589" width="6.5703125" style="501" customWidth="1"/>
    <col min="14590" max="14590" width="20.5703125" style="501" customWidth="1"/>
    <col min="14591" max="14600" width="9.140625" style="501" hidden="1" customWidth="1"/>
    <col min="14601" max="14601" width="21.85546875" style="501" customWidth="1"/>
    <col min="14602" max="14602" width="21.7109375" style="501" customWidth="1"/>
    <col min="14603" max="14603" width="22.42578125" style="501" customWidth="1"/>
    <col min="14604" max="14605" width="20.85546875" style="501" customWidth="1"/>
    <col min="14606" max="14606" width="19.28515625" style="501" customWidth="1"/>
    <col min="14607" max="14607" width="21" style="501" customWidth="1"/>
    <col min="14608" max="14843" width="9.140625" style="501"/>
    <col min="14844" max="14844" width="47.7109375" style="501" customWidth="1"/>
    <col min="14845" max="14845" width="6.5703125" style="501" customWidth="1"/>
    <col min="14846" max="14846" width="20.5703125" style="501" customWidth="1"/>
    <col min="14847" max="14856" width="9.140625" style="501" hidden="1" customWidth="1"/>
    <col min="14857" max="14857" width="21.85546875" style="501" customWidth="1"/>
    <col min="14858" max="14858" width="21.7109375" style="501" customWidth="1"/>
    <col min="14859" max="14859" width="22.42578125" style="501" customWidth="1"/>
    <col min="14860" max="14861" width="20.85546875" style="501" customWidth="1"/>
    <col min="14862" max="14862" width="19.28515625" style="501" customWidth="1"/>
    <col min="14863" max="14863" width="21" style="501" customWidth="1"/>
    <col min="14864" max="15099" width="9.140625" style="501"/>
    <col min="15100" max="15100" width="47.7109375" style="501" customWidth="1"/>
    <col min="15101" max="15101" width="6.5703125" style="501" customWidth="1"/>
    <col min="15102" max="15102" width="20.5703125" style="501" customWidth="1"/>
    <col min="15103" max="15112" width="9.140625" style="501" hidden="1" customWidth="1"/>
    <col min="15113" max="15113" width="21.85546875" style="501" customWidth="1"/>
    <col min="15114" max="15114" width="21.7109375" style="501" customWidth="1"/>
    <col min="15115" max="15115" width="22.42578125" style="501" customWidth="1"/>
    <col min="15116" max="15117" width="20.85546875" style="501" customWidth="1"/>
    <col min="15118" max="15118" width="19.28515625" style="501" customWidth="1"/>
    <col min="15119" max="15119" width="21" style="501" customWidth="1"/>
    <col min="15120" max="15355" width="9.140625" style="501"/>
    <col min="15356" max="15356" width="47.7109375" style="501" customWidth="1"/>
    <col min="15357" max="15357" width="6.5703125" style="501" customWidth="1"/>
    <col min="15358" max="15358" width="20.5703125" style="501" customWidth="1"/>
    <col min="15359" max="15368" width="9.140625" style="501" hidden="1" customWidth="1"/>
    <col min="15369" max="15369" width="21.85546875" style="501" customWidth="1"/>
    <col min="15370" max="15370" width="21.7109375" style="501" customWidth="1"/>
    <col min="15371" max="15371" width="22.42578125" style="501" customWidth="1"/>
    <col min="15372" max="15373" width="20.85546875" style="501" customWidth="1"/>
    <col min="15374" max="15374" width="19.28515625" style="501" customWidth="1"/>
    <col min="15375" max="15375" width="21" style="501" customWidth="1"/>
    <col min="15376" max="15611" width="9.140625" style="501"/>
    <col min="15612" max="15612" width="47.7109375" style="501" customWidth="1"/>
    <col min="15613" max="15613" width="6.5703125" style="501" customWidth="1"/>
    <col min="15614" max="15614" width="20.5703125" style="501" customWidth="1"/>
    <col min="15615" max="15624" width="9.140625" style="501" hidden="1" customWidth="1"/>
    <col min="15625" max="15625" width="21.85546875" style="501" customWidth="1"/>
    <col min="15626" max="15626" width="21.7109375" style="501" customWidth="1"/>
    <col min="15627" max="15627" width="22.42578125" style="501" customWidth="1"/>
    <col min="15628" max="15629" width="20.85546875" style="501" customWidth="1"/>
    <col min="15630" max="15630" width="19.28515625" style="501" customWidth="1"/>
    <col min="15631" max="15631" width="21" style="501" customWidth="1"/>
    <col min="15632" max="15867" width="9.140625" style="501"/>
    <col min="15868" max="15868" width="47.7109375" style="501" customWidth="1"/>
    <col min="15869" max="15869" width="6.5703125" style="501" customWidth="1"/>
    <col min="15870" max="15870" width="20.5703125" style="501" customWidth="1"/>
    <col min="15871" max="15880" width="9.140625" style="501" hidden="1" customWidth="1"/>
    <col min="15881" max="15881" width="21.85546875" style="501" customWidth="1"/>
    <col min="15882" max="15882" width="21.7109375" style="501" customWidth="1"/>
    <col min="15883" max="15883" width="22.42578125" style="501" customWidth="1"/>
    <col min="15884" max="15885" width="20.85546875" style="501" customWidth="1"/>
    <col min="15886" max="15886" width="19.28515625" style="501" customWidth="1"/>
    <col min="15887" max="15887" width="21" style="501" customWidth="1"/>
    <col min="15888" max="16123" width="9.140625" style="501"/>
    <col min="16124" max="16124" width="47.7109375" style="501" customWidth="1"/>
    <col min="16125" max="16125" width="6.5703125" style="501" customWidth="1"/>
    <col min="16126" max="16126" width="20.5703125" style="501" customWidth="1"/>
    <col min="16127" max="16136" width="9.140625" style="501" hidden="1" customWidth="1"/>
    <col min="16137" max="16137" width="21.85546875" style="501" customWidth="1"/>
    <col min="16138" max="16138" width="21.7109375" style="501" customWidth="1"/>
    <col min="16139" max="16139" width="22.42578125" style="501" customWidth="1"/>
    <col min="16140" max="16141" width="20.85546875" style="501" customWidth="1"/>
    <col min="16142" max="16142" width="19.28515625" style="501" customWidth="1"/>
    <col min="16143" max="16143" width="21" style="501" customWidth="1"/>
    <col min="16144" max="16384" width="9.140625" style="501"/>
  </cols>
  <sheetData>
    <row r="1" spans="1:21" x14ac:dyDescent="0.25">
      <c r="B1" s="1415" t="s">
        <v>471</v>
      </c>
      <c r="C1" s="1415"/>
      <c r="D1" s="1415"/>
      <c r="E1" s="1415"/>
      <c r="F1" s="1415"/>
      <c r="G1" s="1415"/>
      <c r="H1" s="1415"/>
      <c r="I1" s="1415"/>
      <c r="J1" s="1415"/>
      <c r="K1" s="1415"/>
      <c r="L1" s="1415"/>
      <c r="M1" s="1415"/>
      <c r="N1" s="1415"/>
      <c r="O1" s="1415"/>
      <c r="P1" s="1415"/>
      <c r="R1" s="362"/>
      <c r="S1" s="362"/>
      <c r="T1" s="362"/>
      <c r="U1" s="362"/>
    </row>
    <row r="2" spans="1:21" x14ac:dyDescent="0.25"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R2" s="288" t="s">
        <v>234</v>
      </c>
      <c r="S2" s="287"/>
      <c r="T2" s="287"/>
      <c r="U2" s="287"/>
    </row>
    <row r="3" spans="1:21" ht="12.75" customHeight="1" x14ac:dyDescent="0.2">
      <c r="B3" s="1416" t="s">
        <v>45</v>
      </c>
      <c r="C3" s="1396" t="s">
        <v>2</v>
      </c>
      <c r="D3" s="1184" t="s">
        <v>472</v>
      </c>
      <c r="E3" s="1412"/>
      <c r="F3" s="1412"/>
      <c r="G3" s="1412"/>
      <c r="H3" s="1412"/>
      <c r="I3" s="1412"/>
      <c r="J3" s="1412"/>
      <c r="K3" s="1412"/>
      <c r="L3" s="1412"/>
      <c r="M3" s="1412"/>
      <c r="N3" s="1412"/>
      <c r="O3" s="1412"/>
      <c r="P3" s="1412"/>
      <c r="R3" s="1027" t="s">
        <v>235</v>
      </c>
      <c r="S3" s="1027"/>
      <c r="T3" s="1027"/>
      <c r="U3" s="1027"/>
    </row>
    <row r="4" spans="1:21" ht="12.75" x14ac:dyDescent="0.2">
      <c r="B4" s="1417"/>
      <c r="C4" s="1397"/>
      <c r="D4" s="1396" t="s">
        <v>473</v>
      </c>
      <c r="E4" s="1184" t="s">
        <v>79</v>
      </c>
      <c r="F4" s="1412"/>
      <c r="G4" s="1412"/>
      <c r="H4" s="1412"/>
      <c r="I4" s="1412"/>
      <c r="J4" s="1412"/>
      <c r="K4" s="1412"/>
      <c r="L4" s="1412"/>
      <c r="M4" s="1412"/>
      <c r="N4" s="1412"/>
      <c r="O4" s="1412"/>
      <c r="P4" s="1412"/>
      <c r="R4" s="1027"/>
      <c r="S4" s="1027"/>
      <c r="T4" s="1027"/>
      <c r="U4" s="1027"/>
    </row>
    <row r="5" spans="1:21" ht="26.25" customHeight="1" x14ac:dyDescent="0.2">
      <c r="B5" s="1417"/>
      <c r="C5" s="1397"/>
      <c r="D5" s="1397"/>
      <c r="E5" s="1184" t="s">
        <v>474</v>
      </c>
      <c r="F5" s="1412"/>
      <c r="G5" s="1412"/>
      <c r="H5" s="1412"/>
      <c r="I5" s="1412"/>
      <c r="J5" s="1185"/>
      <c r="K5" s="1184" t="s">
        <v>475</v>
      </c>
      <c r="L5" s="1185"/>
      <c r="M5" s="1184" t="s">
        <v>392</v>
      </c>
      <c r="N5" s="1412"/>
      <c r="O5" s="1185"/>
      <c r="P5" s="1413" t="s">
        <v>476</v>
      </c>
      <c r="R5" s="1027"/>
      <c r="S5" s="1027"/>
      <c r="T5" s="1027"/>
      <c r="U5" s="1027"/>
    </row>
    <row r="6" spans="1:21" ht="65.25" customHeight="1" x14ac:dyDescent="0.2">
      <c r="B6" s="1418"/>
      <c r="C6" s="1398"/>
      <c r="D6" s="1398"/>
      <c r="E6" s="517" t="s">
        <v>477</v>
      </c>
      <c r="F6" s="517" t="s">
        <v>478</v>
      </c>
      <c r="G6" s="517" t="s">
        <v>479</v>
      </c>
      <c r="H6" s="517" t="s">
        <v>397</v>
      </c>
      <c r="I6" s="517" t="s">
        <v>480</v>
      </c>
      <c r="J6" s="517" t="s">
        <v>398</v>
      </c>
      <c r="K6" s="517" t="s">
        <v>481</v>
      </c>
      <c r="L6" s="517" t="s">
        <v>475</v>
      </c>
      <c r="M6" s="517" t="s">
        <v>482</v>
      </c>
      <c r="N6" s="517" t="s">
        <v>483</v>
      </c>
      <c r="O6" s="491" t="s">
        <v>484</v>
      </c>
      <c r="P6" s="1414"/>
      <c r="R6" s="1027"/>
      <c r="S6" s="1027"/>
      <c r="T6" s="1027"/>
      <c r="U6" s="1027"/>
    </row>
    <row r="7" spans="1:21" ht="13.5" thickBot="1" x14ac:dyDescent="0.25">
      <c r="A7" s="516"/>
      <c r="B7" s="519">
        <v>1</v>
      </c>
      <c r="C7" s="520">
        <v>2</v>
      </c>
      <c r="D7" s="520">
        <v>3</v>
      </c>
      <c r="E7" s="520">
        <v>4</v>
      </c>
      <c r="F7" s="520">
        <v>5</v>
      </c>
      <c r="G7" s="520">
        <v>6</v>
      </c>
      <c r="H7" s="520">
        <v>7</v>
      </c>
      <c r="I7" s="520">
        <v>8</v>
      </c>
      <c r="J7" s="520">
        <v>9</v>
      </c>
      <c r="K7" s="520">
        <v>10</v>
      </c>
      <c r="L7" s="520">
        <v>11</v>
      </c>
      <c r="M7" s="520">
        <v>12</v>
      </c>
      <c r="N7" s="520">
        <v>13</v>
      </c>
      <c r="O7" s="560">
        <v>14</v>
      </c>
      <c r="P7" s="560">
        <v>15</v>
      </c>
      <c r="R7" s="1027"/>
      <c r="S7" s="1027"/>
      <c r="T7" s="1027"/>
      <c r="U7" s="1027"/>
    </row>
    <row r="8" spans="1:21" ht="12.75" x14ac:dyDescent="0.2">
      <c r="A8" s="516"/>
      <c r="B8" s="574" t="s">
        <v>408</v>
      </c>
      <c r="C8" s="566">
        <v>1000</v>
      </c>
      <c r="D8" s="744">
        <f>E8+F8+G8+H8+I8+J8+K8+L8+M8+N8+O8+P8</f>
        <v>583677.65</v>
      </c>
      <c r="E8" s="760">
        <f>E9+E18+E19+E20+E21+E22+E23+E24+E25</f>
        <v>94684.77</v>
      </c>
      <c r="F8" s="760">
        <f t="shared" ref="F8:P8" si="0">F9+F18+F19+F20+F21+F22+F23+F24+F25</f>
        <v>0</v>
      </c>
      <c r="G8" s="760">
        <f t="shared" si="0"/>
        <v>9833.42</v>
      </c>
      <c r="H8" s="760">
        <f t="shared" si="0"/>
        <v>0</v>
      </c>
      <c r="I8" s="760">
        <f t="shared" si="0"/>
        <v>6467</v>
      </c>
      <c r="J8" s="760">
        <f t="shared" si="0"/>
        <v>1563</v>
      </c>
      <c r="K8" s="760">
        <f t="shared" si="0"/>
        <v>0</v>
      </c>
      <c r="L8" s="760">
        <f t="shared" si="0"/>
        <v>0</v>
      </c>
      <c r="M8" s="760">
        <f t="shared" si="0"/>
        <v>464836.46</v>
      </c>
      <c r="N8" s="760">
        <f t="shared" si="0"/>
        <v>0</v>
      </c>
      <c r="O8" s="760">
        <f t="shared" si="0"/>
        <v>0</v>
      </c>
      <c r="P8" s="760">
        <f t="shared" si="0"/>
        <v>6293</v>
      </c>
      <c r="R8" s="1027"/>
      <c r="S8" s="1027"/>
      <c r="T8" s="1027"/>
      <c r="U8" s="1027"/>
    </row>
    <row r="9" spans="1:21" ht="25.5" x14ac:dyDescent="0.25">
      <c r="A9" s="516"/>
      <c r="B9" s="528" t="s">
        <v>409</v>
      </c>
      <c r="C9" s="526">
        <v>1100</v>
      </c>
      <c r="D9" s="744">
        <f t="shared" ref="D9:D51" si="1">E9+F9+G9+H9+I9+J9+K9+L9+M9+N9+O9+P9</f>
        <v>0</v>
      </c>
      <c r="E9" s="746">
        <f>E10+E11+E12+E13+E14+E15+E16+E17</f>
        <v>0</v>
      </c>
      <c r="F9" s="746">
        <f t="shared" ref="F9:P9" si="2">F10+F11+F12+F13+F14+F15+F16+F17</f>
        <v>0</v>
      </c>
      <c r="G9" s="746">
        <f t="shared" si="2"/>
        <v>0</v>
      </c>
      <c r="H9" s="746">
        <f t="shared" si="2"/>
        <v>0</v>
      </c>
      <c r="I9" s="746">
        <f t="shared" si="2"/>
        <v>0</v>
      </c>
      <c r="J9" s="746">
        <f t="shared" si="2"/>
        <v>0</v>
      </c>
      <c r="K9" s="746">
        <f t="shared" si="2"/>
        <v>0</v>
      </c>
      <c r="L9" s="746">
        <f t="shared" si="2"/>
        <v>0</v>
      </c>
      <c r="M9" s="746">
        <f t="shared" si="2"/>
        <v>0</v>
      </c>
      <c r="N9" s="746">
        <f t="shared" si="2"/>
        <v>0</v>
      </c>
      <c r="O9" s="746">
        <f t="shared" si="2"/>
        <v>0</v>
      </c>
      <c r="P9" s="746">
        <f t="shared" si="2"/>
        <v>0</v>
      </c>
      <c r="R9" s="287"/>
      <c r="S9" s="287"/>
      <c r="T9" s="287"/>
      <c r="U9" s="287"/>
    </row>
    <row r="10" spans="1:21" ht="40.700000000000003" customHeight="1" x14ac:dyDescent="0.2">
      <c r="A10" s="516"/>
      <c r="B10" s="525" t="s">
        <v>410</v>
      </c>
      <c r="C10" s="526">
        <v>1101</v>
      </c>
      <c r="D10" s="744">
        <f t="shared" si="1"/>
        <v>0</v>
      </c>
      <c r="E10" s="967">
        <v>0</v>
      </c>
      <c r="F10" s="967">
        <v>0</v>
      </c>
      <c r="G10" s="967">
        <v>0</v>
      </c>
      <c r="H10" s="967">
        <v>0</v>
      </c>
      <c r="I10" s="967">
        <v>0</v>
      </c>
      <c r="J10" s="967">
        <v>0</v>
      </c>
      <c r="K10" s="967">
        <v>0</v>
      </c>
      <c r="L10" s="967">
        <v>0</v>
      </c>
      <c r="M10" s="967">
        <v>0</v>
      </c>
      <c r="N10" s="967">
        <v>0</v>
      </c>
      <c r="O10" s="967">
        <v>0</v>
      </c>
      <c r="P10" s="971">
        <v>0</v>
      </c>
      <c r="R10" s="1029" t="s">
        <v>236</v>
      </c>
      <c r="S10" s="1029"/>
      <c r="T10" s="1029"/>
      <c r="U10" s="1029"/>
    </row>
    <row r="11" spans="1:21" ht="25.5" x14ac:dyDescent="0.2">
      <c r="A11" s="516"/>
      <c r="B11" s="525" t="s">
        <v>411</v>
      </c>
      <c r="C11" s="526">
        <v>1102</v>
      </c>
      <c r="D11" s="744">
        <f t="shared" si="1"/>
        <v>0</v>
      </c>
      <c r="E11" s="967">
        <v>0</v>
      </c>
      <c r="F11" s="967">
        <v>0</v>
      </c>
      <c r="G11" s="967">
        <v>0</v>
      </c>
      <c r="H11" s="967">
        <v>0</v>
      </c>
      <c r="I11" s="967">
        <v>0</v>
      </c>
      <c r="J11" s="967">
        <v>0</v>
      </c>
      <c r="K11" s="967">
        <v>0</v>
      </c>
      <c r="L11" s="967">
        <v>0</v>
      </c>
      <c r="M11" s="967">
        <v>0</v>
      </c>
      <c r="N11" s="967">
        <v>0</v>
      </c>
      <c r="O11" s="967">
        <v>0</v>
      </c>
      <c r="P11" s="971">
        <v>0</v>
      </c>
      <c r="R11" s="1029"/>
      <c r="S11" s="1029"/>
      <c r="T11" s="1029"/>
      <c r="U11" s="1029"/>
    </row>
    <row r="12" spans="1:21" ht="38.25" x14ac:dyDescent="0.2">
      <c r="A12" s="516"/>
      <c r="B12" s="525" t="s">
        <v>456</v>
      </c>
      <c r="C12" s="526">
        <v>1103</v>
      </c>
      <c r="D12" s="744">
        <f t="shared" si="1"/>
        <v>0</v>
      </c>
      <c r="E12" s="967">
        <v>0</v>
      </c>
      <c r="F12" s="967">
        <v>0</v>
      </c>
      <c r="G12" s="967">
        <v>0</v>
      </c>
      <c r="H12" s="967">
        <v>0</v>
      </c>
      <c r="I12" s="967">
        <v>0</v>
      </c>
      <c r="J12" s="967">
        <v>0</v>
      </c>
      <c r="K12" s="967">
        <v>0</v>
      </c>
      <c r="L12" s="967">
        <v>0</v>
      </c>
      <c r="M12" s="967">
        <v>0</v>
      </c>
      <c r="N12" s="967">
        <v>0</v>
      </c>
      <c r="O12" s="967">
        <v>0</v>
      </c>
      <c r="P12" s="971">
        <v>0</v>
      </c>
      <c r="R12" s="1029"/>
      <c r="S12" s="1029"/>
      <c r="T12" s="1029"/>
      <c r="U12" s="1029"/>
    </row>
    <row r="13" spans="1:21" ht="38.25" x14ac:dyDescent="0.2">
      <c r="A13" s="516"/>
      <c r="B13" s="525" t="s">
        <v>413</v>
      </c>
      <c r="C13" s="526">
        <v>1104</v>
      </c>
      <c r="D13" s="744">
        <f t="shared" si="1"/>
        <v>0</v>
      </c>
      <c r="E13" s="967">
        <v>0</v>
      </c>
      <c r="F13" s="967">
        <v>0</v>
      </c>
      <c r="G13" s="967">
        <v>0</v>
      </c>
      <c r="H13" s="967">
        <v>0</v>
      </c>
      <c r="I13" s="967">
        <v>0</v>
      </c>
      <c r="J13" s="967">
        <v>0</v>
      </c>
      <c r="K13" s="967">
        <v>0</v>
      </c>
      <c r="L13" s="967">
        <v>0</v>
      </c>
      <c r="M13" s="967">
        <v>0</v>
      </c>
      <c r="N13" s="967">
        <v>0</v>
      </c>
      <c r="O13" s="967">
        <v>0</v>
      </c>
      <c r="P13" s="971">
        <v>0</v>
      </c>
      <c r="R13" s="1029"/>
      <c r="S13" s="1029"/>
      <c r="T13" s="1029"/>
      <c r="U13" s="1029"/>
    </row>
    <row r="14" spans="1:21" ht="38.25" x14ac:dyDescent="0.2">
      <c r="A14" s="516"/>
      <c r="B14" s="525" t="s">
        <v>414</v>
      </c>
      <c r="C14" s="526">
        <v>1105</v>
      </c>
      <c r="D14" s="744">
        <f t="shared" si="1"/>
        <v>0</v>
      </c>
      <c r="E14" s="967">
        <v>0</v>
      </c>
      <c r="F14" s="967">
        <v>0</v>
      </c>
      <c r="G14" s="967">
        <v>0</v>
      </c>
      <c r="H14" s="967">
        <v>0</v>
      </c>
      <c r="I14" s="967">
        <v>0</v>
      </c>
      <c r="J14" s="967">
        <v>0</v>
      </c>
      <c r="K14" s="967">
        <v>0</v>
      </c>
      <c r="L14" s="967">
        <v>0</v>
      </c>
      <c r="M14" s="967">
        <v>0</v>
      </c>
      <c r="N14" s="967">
        <v>0</v>
      </c>
      <c r="O14" s="967">
        <v>0</v>
      </c>
      <c r="P14" s="971">
        <v>0</v>
      </c>
      <c r="R14" s="1029"/>
      <c r="S14" s="1029"/>
      <c r="T14" s="1029"/>
      <c r="U14" s="1029"/>
    </row>
    <row r="15" spans="1:21" ht="38.25" x14ac:dyDescent="0.2">
      <c r="A15" s="516"/>
      <c r="B15" s="525" t="s">
        <v>415</v>
      </c>
      <c r="C15" s="526">
        <v>1106</v>
      </c>
      <c r="D15" s="744">
        <f t="shared" si="1"/>
        <v>0</v>
      </c>
      <c r="E15" s="967">
        <v>0</v>
      </c>
      <c r="F15" s="967">
        <v>0</v>
      </c>
      <c r="G15" s="967">
        <v>0</v>
      </c>
      <c r="H15" s="967">
        <v>0</v>
      </c>
      <c r="I15" s="967">
        <v>0</v>
      </c>
      <c r="J15" s="967">
        <v>0</v>
      </c>
      <c r="K15" s="967">
        <v>0</v>
      </c>
      <c r="L15" s="967">
        <v>0</v>
      </c>
      <c r="M15" s="967">
        <v>0</v>
      </c>
      <c r="N15" s="967">
        <v>0</v>
      </c>
      <c r="O15" s="967">
        <v>0</v>
      </c>
      <c r="P15" s="971">
        <v>0</v>
      </c>
      <c r="R15" s="1029"/>
      <c r="S15" s="1029"/>
      <c r="T15" s="1029"/>
      <c r="U15" s="1029"/>
    </row>
    <row r="16" spans="1:21" ht="26.25" x14ac:dyDescent="0.25">
      <c r="A16" s="516"/>
      <c r="B16" s="525" t="s">
        <v>416</v>
      </c>
      <c r="C16" s="526">
        <v>1107</v>
      </c>
      <c r="D16" s="744">
        <f t="shared" si="1"/>
        <v>0</v>
      </c>
      <c r="E16" s="967">
        <v>0</v>
      </c>
      <c r="F16" s="967">
        <v>0</v>
      </c>
      <c r="G16" s="967">
        <v>0</v>
      </c>
      <c r="H16" s="967">
        <v>0</v>
      </c>
      <c r="I16" s="967">
        <v>0</v>
      </c>
      <c r="J16" s="967">
        <v>0</v>
      </c>
      <c r="K16" s="967">
        <v>0</v>
      </c>
      <c r="L16" s="967">
        <v>0</v>
      </c>
      <c r="M16" s="967">
        <v>0</v>
      </c>
      <c r="N16" s="967">
        <v>0</v>
      </c>
      <c r="O16" s="967">
        <v>0</v>
      </c>
      <c r="P16" s="971">
        <v>0</v>
      </c>
      <c r="R16" s="287"/>
      <c r="S16" s="287"/>
      <c r="T16" s="287"/>
      <c r="U16" s="287"/>
    </row>
    <row r="17" spans="1:21" ht="12.75" x14ac:dyDescent="0.2">
      <c r="A17" s="516"/>
      <c r="B17" s="525" t="s">
        <v>417</v>
      </c>
      <c r="C17" s="526">
        <v>1108</v>
      </c>
      <c r="D17" s="744">
        <f t="shared" si="1"/>
        <v>0</v>
      </c>
      <c r="E17" s="967">
        <v>0</v>
      </c>
      <c r="F17" s="967">
        <v>0</v>
      </c>
      <c r="G17" s="967">
        <v>0</v>
      </c>
      <c r="H17" s="967">
        <v>0</v>
      </c>
      <c r="I17" s="967">
        <v>0</v>
      </c>
      <c r="J17" s="967">
        <v>0</v>
      </c>
      <c r="K17" s="967">
        <v>0</v>
      </c>
      <c r="L17" s="967">
        <v>0</v>
      </c>
      <c r="M17" s="967">
        <v>0</v>
      </c>
      <c r="N17" s="967">
        <v>0</v>
      </c>
      <c r="O17" s="967">
        <v>0</v>
      </c>
      <c r="P17" s="971">
        <v>0</v>
      </c>
      <c r="R17" s="1024" t="s">
        <v>237</v>
      </c>
      <c r="S17" s="1024"/>
      <c r="T17" s="1024"/>
      <c r="U17" s="1024"/>
    </row>
    <row r="18" spans="1:21" ht="12.75" x14ac:dyDescent="0.2">
      <c r="A18" s="516"/>
      <c r="B18" s="529" t="s">
        <v>418</v>
      </c>
      <c r="C18" s="526">
        <v>1200</v>
      </c>
      <c r="D18" s="744">
        <f t="shared" si="1"/>
        <v>0</v>
      </c>
      <c r="E18" s="967">
        <v>0</v>
      </c>
      <c r="F18" s="967">
        <v>0</v>
      </c>
      <c r="G18" s="967">
        <v>0</v>
      </c>
      <c r="H18" s="967">
        <v>0</v>
      </c>
      <c r="I18" s="967">
        <v>0</v>
      </c>
      <c r="J18" s="967">
        <v>0</v>
      </c>
      <c r="K18" s="967">
        <v>0</v>
      </c>
      <c r="L18" s="967">
        <v>0</v>
      </c>
      <c r="M18" s="967">
        <v>0</v>
      </c>
      <c r="N18" s="967">
        <v>0</v>
      </c>
      <c r="O18" s="967">
        <v>0</v>
      </c>
      <c r="P18" s="971">
        <v>0</v>
      </c>
      <c r="R18" s="1024"/>
      <c r="S18" s="1024"/>
      <c r="T18" s="1024"/>
      <c r="U18" s="1024"/>
    </row>
    <row r="19" spans="1:21" ht="12.75" x14ac:dyDescent="0.2">
      <c r="A19" s="516"/>
      <c r="B19" s="529" t="s">
        <v>419</v>
      </c>
      <c r="C19" s="526">
        <v>1300</v>
      </c>
      <c r="D19" s="744">
        <f t="shared" si="1"/>
        <v>0</v>
      </c>
      <c r="E19" s="967">
        <v>0</v>
      </c>
      <c r="F19" s="967">
        <v>0</v>
      </c>
      <c r="G19" s="967">
        <v>0</v>
      </c>
      <c r="H19" s="967">
        <v>0</v>
      </c>
      <c r="I19" s="967">
        <v>0</v>
      </c>
      <c r="J19" s="967">
        <v>0</v>
      </c>
      <c r="K19" s="967">
        <v>0</v>
      </c>
      <c r="L19" s="967">
        <v>0</v>
      </c>
      <c r="M19" s="967">
        <v>0</v>
      </c>
      <c r="N19" s="967">
        <v>0</v>
      </c>
      <c r="O19" s="967">
        <v>0</v>
      </c>
      <c r="P19" s="971">
        <v>0</v>
      </c>
      <c r="R19" s="1024"/>
      <c r="S19" s="1024"/>
      <c r="T19" s="1024"/>
      <c r="U19" s="1024"/>
    </row>
    <row r="20" spans="1:21" ht="51.75" customHeight="1" x14ac:dyDescent="0.2">
      <c r="A20" s="516"/>
      <c r="B20" s="529" t="s">
        <v>420</v>
      </c>
      <c r="C20" s="526">
        <v>1400</v>
      </c>
      <c r="D20" s="744">
        <f t="shared" si="1"/>
        <v>0</v>
      </c>
      <c r="E20" s="967">
        <v>0</v>
      </c>
      <c r="F20" s="967">
        <v>0</v>
      </c>
      <c r="G20" s="967">
        <v>0</v>
      </c>
      <c r="H20" s="967">
        <v>0</v>
      </c>
      <c r="I20" s="967">
        <v>0</v>
      </c>
      <c r="J20" s="967">
        <v>0</v>
      </c>
      <c r="K20" s="967">
        <v>0</v>
      </c>
      <c r="L20" s="967">
        <v>0</v>
      </c>
      <c r="M20" s="967">
        <v>0</v>
      </c>
      <c r="N20" s="967">
        <v>0</v>
      </c>
      <c r="O20" s="967">
        <v>0</v>
      </c>
      <c r="P20" s="971">
        <v>0</v>
      </c>
      <c r="R20" s="1024"/>
      <c r="S20" s="1024"/>
      <c r="T20" s="1024"/>
      <c r="U20" s="1024"/>
    </row>
    <row r="21" spans="1:21" ht="12.75" x14ac:dyDescent="0.2">
      <c r="A21" s="516"/>
      <c r="B21" s="529" t="s">
        <v>421</v>
      </c>
      <c r="C21" s="526">
        <v>1500</v>
      </c>
      <c r="D21" s="744">
        <f t="shared" si="1"/>
        <v>581652.65</v>
      </c>
      <c r="E21" s="967">
        <v>94684.77</v>
      </c>
      <c r="F21" s="967">
        <v>0</v>
      </c>
      <c r="G21" s="967">
        <v>9833.42</v>
      </c>
      <c r="H21" s="967">
        <v>0</v>
      </c>
      <c r="I21" s="967">
        <v>6467</v>
      </c>
      <c r="J21" s="967">
        <v>1563</v>
      </c>
      <c r="K21" s="967">
        <v>0</v>
      </c>
      <c r="L21" s="967">
        <v>0</v>
      </c>
      <c r="M21" s="967">
        <v>464836.46</v>
      </c>
      <c r="N21" s="967">
        <v>0</v>
      </c>
      <c r="O21" s="967">
        <v>0</v>
      </c>
      <c r="P21" s="971">
        <v>4268</v>
      </c>
      <c r="R21" s="1024"/>
      <c r="S21" s="1024"/>
      <c r="T21" s="1024"/>
      <c r="U21" s="1024"/>
    </row>
    <row r="22" spans="1:21" ht="12.75" x14ac:dyDescent="0.2">
      <c r="A22" s="516"/>
      <c r="B22" s="529" t="s">
        <v>422</v>
      </c>
      <c r="C22" s="526">
        <v>1600</v>
      </c>
      <c r="D22" s="744">
        <f t="shared" si="1"/>
        <v>2025</v>
      </c>
      <c r="E22" s="967">
        <v>0</v>
      </c>
      <c r="F22" s="967">
        <v>0</v>
      </c>
      <c r="G22" s="967">
        <v>0</v>
      </c>
      <c r="H22" s="967">
        <v>0</v>
      </c>
      <c r="I22" s="967">
        <v>0</v>
      </c>
      <c r="J22" s="967">
        <v>0</v>
      </c>
      <c r="K22" s="967">
        <v>0</v>
      </c>
      <c r="L22" s="967">
        <v>0</v>
      </c>
      <c r="M22" s="967">
        <v>0</v>
      </c>
      <c r="N22" s="967">
        <v>0</v>
      </c>
      <c r="O22" s="967">
        <v>0</v>
      </c>
      <c r="P22" s="971">
        <v>2025</v>
      </c>
      <c r="R22" s="1024"/>
      <c r="S22" s="1024"/>
      <c r="T22" s="1024"/>
      <c r="U22" s="1024"/>
    </row>
    <row r="23" spans="1:21" ht="12.75" x14ac:dyDescent="0.2">
      <c r="A23" s="516"/>
      <c r="B23" s="529" t="s">
        <v>423</v>
      </c>
      <c r="C23" s="526">
        <v>1700</v>
      </c>
      <c r="D23" s="744">
        <f t="shared" si="1"/>
        <v>0</v>
      </c>
      <c r="E23" s="967">
        <v>0</v>
      </c>
      <c r="F23" s="967">
        <v>0</v>
      </c>
      <c r="G23" s="967">
        <v>0</v>
      </c>
      <c r="H23" s="967">
        <v>0</v>
      </c>
      <c r="I23" s="967">
        <v>0</v>
      </c>
      <c r="J23" s="967">
        <v>0</v>
      </c>
      <c r="K23" s="967">
        <v>0</v>
      </c>
      <c r="L23" s="967">
        <v>0</v>
      </c>
      <c r="M23" s="967">
        <v>0</v>
      </c>
      <c r="N23" s="967">
        <v>0</v>
      </c>
      <c r="O23" s="967">
        <v>0</v>
      </c>
      <c r="P23" s="971">
        <v>0</v>
      </c>
      <c r="R23" s="1024"/>
      <c r="S23" s="1024"/>
      <c r="T23" s="1024"/>
      <c r="U23" s="1024"/>
    </row>
    <row r="24" spans="1:21" ht="30" customHeight="1" x14ac:dyDescent="0.25">
      <c r="A24" s="516"/>
      <c r="B24" s="529" t="s">
        <v>424</v>
      </c>
      <c r="C24" s="526">
        <v>1800</v>
      </c>
      <c r="D24" s="744">
        <f t="shared" si="1"/>
        <v>0</v>
      </c>
      <c r="E24" s="967">
        <v>0</v>
      </c>
      <c r="F24" s="967">
        <v>0</v>
      </c>
      <c r="G24" s="967">
        <v>0</v>
      </c>
      <c r="H24" s="967">
        <v>0</v>
      </c>
      <c r="I24" s="967">
        <v>0</v>
      </c>
      <c r="J24" s="967">
        <v>0</v>
      </c>
      <c r="K24" s="967">
        <v>0</v>
      </c>
      <c r="L24" s="967">
        <v>0</v>
      </c>
      <c r="M24" s="967">
        <v>0</v>
      </c>
      <c r="N24" s="967">
        <v>0</v>
      </c>
      <c r="O24" s="967">
        <v>0</v>
      </c>
      <c r="P24" s="971">
        <v>0</v>
      </c>
    </row>
    <row r="25" spans="1:21" ht="12" customHeight="1" x14ac:dyDescent="0.2">
      <c r="A25" s="516"/>
      <c r="B25" s="529" t="s">
        <v>425</v>
      </c>
      <c r="C25" s="526">
        <v>1900</v>
      </c>
      <c r="D25" s="744">
        <f t="shared" si="1"/>
        <v>0</v>
      </c>
      <c r="E25" s="967">
        <v>0</v>
      </c>
      <c r="F25" s="967">
        <v>0</v>
      </c>
      <c r="G25" s="967">
        <v>0</v>
      </c>
      <c r="H25" s="967">
        <v>0</v>
      </c>
      <c r="I25" s="967">
        <v>0</v>
      </c>
      <c r="J25" s="967">
        <v>0</v>
      </c>
      <c r="K25" s="967">
        <v>0</v>
      </c>
      <c r="L25" s="967">
        <v>0</v>
      </c>
      <c r="M25" s="967">
        <v>0</v>
      </c>
      <c r="N25" s="967">
        <v>0</v>
      </c>
      <c r="O25" s="967">
        <v>0</v>
      </c>
      <c r="P25" s="971">
        <v>0</v>
      </c>
      <c r="R25" s="1021" t="s">
        <v>238</v>
      </c>
      <c r="S25" s="1021"/>
      <c r="T25" s="1021"/>
      <c r="U25" s="1021"/>
    </row>
    <row r="26" spans="1:21" ht="3" customHeight="1" thickBot="1" x14ac:dyDescent="0.25">
      <c r="A26" s="516"/>
      <c r="B26" s="575"/>
      <c r="C26" s="568"/>
      <c r="D26" s="744">
        <f t="shared" si="1"/>
        <v>0</v>
      </c>
      <c r="E26" s="993">
        <v>0</v>
      </c>
      <c r="F26" s="993">
        <v>0</v>
      </c>
      <c r="G26" s="993">
        <v>0</v>
      </c>
      <c r="H26" s="993">
        <v>0</v>
      </c>
      <c r="I26" s="993">
        <v>0</v>
      </c>
      <c r="J26" s="993">
        <v>0</v>
      </c>
      <c r="K26" s="993">
        <v>0</v>
      </c>
      <c r="L26" s="993">
        <v>0</v>
      </c>
      <c r="M26" s="993">
        <v>0</v>
      </c>
      <c r="N26" s="993">
        <v>0</v>
      </c>
      <c r="O26" s="993">
        <v>0</v>
      </c>
      <c r="P26" s="993">
        <v>0</v>
      </c>
      <c r="R26" s="1021"/>
      <c r="S26" s="1021"/>
      <c r="T26" s="1021"/>
      <c r="U26" s="1021"/>
    </row>
    <row r="27" spans="1:21" ht="12.75" x14ac:dyDescent="0.2">
      <c r="A27" s="516"/>
      <c r="B27" s="596" t="s">
        <v>426</v>
      </c>
      <c r="C27" s="566">
        <v>2000</v>
      </c>
      <c r="D27" s="744">
        <f t="shared" si="1"/>
        <v>0</v>
      </c>
      <c r="E27" s="812">
        <f t="shared" ref="E27:P27" si="3">(E28+E34)*1</f>
        <v>0</v>
      </c>
      <c r="F27" s="812">
        <f t="shared" si="3"/>
        <v>0</v>
      </c>
      <c r="G27" s="812">
        <f t="shared" si="3"/>
        <v>0</v>
      </c>
      <c r="H27" s="812">
        <f t="shared" si="3"/>
        <v>0</v>
      </c>
      <c r="I27" s="812">
        <f t="shared" si="3"/>
        <v>0</v>
      </c>
      <c r="J27" s="812">
        <f t="shared" si="3"/>
        <v>0</v>
      </c>
      <c r="K27" s="812">
        <f t="shared" si="3"/>
        <v>0</v>
      </c>
      <c r="L27" s="812">
        <f t="shared" si="3"/>
        <v>0</v>
      </c>
      <c r="M27" s="812">
        <f t="shared" si="3"/>
        <v>0</v>
      </c>
      <c r="N27" s="812">
        <f t="shared" si="3"/>
        <v>0</v>
      </c>
      <c r="O27" s="812">
        <f t="shared" si="3"/>
        <v>0</v>
      </c>
      <c r="P27" s="812">
        <f t="shared" si="3"/>
        <v>0</v>
      </c>
      <c r="R27" s="1021"/>
      <c r="S27" s="1021"/>
      <c r="T27" s="1021"/>
      <c r="U27" s="1021"/>
    </row>
    <row r="28" spans="1:21" ht="12.75" x14ac:dyDescent="0.2">
      <c r="A28" s="516"/>
      <c r="B28" s="529" t="s">
        <v>427</v>
      </c>
      <c r="C28" s="569">
        <v>2100</v>
      </c>
      <c r="D28" s="744">
        <f t="shared" si="1"/>
        <v>0</v>
      </c>
      <c r="E28" s="746">
        <f t="shared" ref="E28:P28" si="4">(E29+E30+E31+E32+E33)*1</f>
        <v>0</v>
      </c>
      <c r="F28" s="746">
        <f t="shared" si="4"/>
        <v>0</v>
      </c>
      <c r="G28" s="746">
        <f t="shared" si="4"/>
        <v>0</v>
      </c>
      <c r="H28" s="746">
        <f t="shared" si="4"/>
        <v>0</v>
      </c>
      <c r="I28" s="746">
        <f t="shared" si="4"/>
        <v>0</v>
      </c>
      <c r="J28" s="746">
        <f t="shared" si="4"/>
        <v>0</v>
      </c>
      <c r="K28" s="746">
        <f t="shared" si="4"/>
        <v>0</v>
      </c>
      <c r="L28" s="746">
        <f t="shared" si="4"/>
        <v>0</v>
      </c>
      <c r="M28" s="746">
        <f t="shared" si="4"/>
        <v>0</v>
      </c>
      <c r="N28" s="746">
        <f t="shared" si="4"/>
        <v>0</v>
      </c>
      <c r="O28" s="746">
        <f t="shared" si="4"/>
        <v>0</v>
      </c>
      <c r="P28" s="746">
        <f t="shared" si="4"/>
        <v>0</v>
      </c>
      <c r="R28" s="1021"/>
      <c r="S28" s="1021"/>
      <c r="T28" s="1021"/>
      <c r="U28" s="1021"/>
    </row>
    <row r="29" spans="1:21" ht="25.5" customHeight="1" x14ac:dyDescent="0.2">
      <c r="A29" s="516"/>
      <c r="B29" s="525" t="s">
        <v>428</v>
      </c>
      <c r="C29" s="569">
        <v>2101</v>
      </c>
      <c r="D29" s="744">
        <f t="shared" si="1"/>
        <v>0</v>
      </c>
      <c r="E29" s="967">
        <v>0</v>
      </c>
      <c r="F29" s="967">
        <v>0</v>
      </c>
      <c r="G29" s="967">
        <v>0</v>
      </c>
      <c r="H29" s="967">
        <v>0</v>
      </c>
      <c r="I29" s="967">
        <v>0</v>
      </c>
      <c r="J29" s="967">
        <v>0</v>
      </c>
      <c r="K29" s="967">
        <v>0</v>
      </c>
      <c r="L29" s="967">
        <v>0</v>
      </c>
      <c r="M29" s="967">
        <v>0</v>
      </c>
      <c r="N29" s="967">
        <v>0</v>
      </c>
      <c r="O29" s="967">
        <v>0</v>
      </c>
      <c r="P29" s="971">
        <v>0</v>
      </c>
      <c r="R29" s="1021"/>
      <c r="S29" s="1021"/>
      <c r="T29" s="1021"/>
      <c r="U29" s="1021"/>
    </row>
    <row r="30" spans="1:21" ht="12.75" x14ac:dyDescent="0.2">
      <c r="A30" s="516"/>
      <c r="B30" s="525" t="s">
        <v>429</v>
      </c>
      <c r="C30" s="569">
        <v>2102</v>
      </c>
      <c r="D30" s="744">
        <f t="shared" si="1"/>
        <v>0</v>
      </c>
      <c r="E30" s="967">
        <v>0</v>
      </c>
      <c r="F30" s="967">
        <v>0</v>
      </c>
      <c r="G30" s="967">
        <v>0</v>
      </c>
      <c r="H30" s="967">
        <v>0</v>
      </c>
      <c r="I30" s="967">
        <v>0</v>
      </c>
      <c r="J30" s="967">
        <v>0</v>
      </c>
      <c r="K30" s="967">
        <v>0</v>
      </c>
      <c r="L30" s="967">
        <v>0</v>
      </c>
      <c r="M30" s="967">
        <v>0</v>
      </c>
      <c r="N30" s="967">
        <v>0</v>
      </c>
      <c r="O30" s="967">
        <v>0</v>
      </c>
      <c r="P30" s="971">
        <v>0</v>
      </c>
      <c r="R30" s="1021"/>
      <c r="S30" s="1021"/>
      <c r="T30" s="1021"/>
      <c r="U30" s="1021"/>
    </row>
    <row r="31" spans="1:21" x14ac:dyDescent="0.25">
      <c r="A31" s="516"/>
      <c r="B31" s="525" t="s">
        <v>430</v>
      </c>
      <c r="C31" s="569">
        <v>2103</v>
      </c>
      <c r="D31" s="744">
        <f t="shared" si="1"/>
        <v>0</v>
      </c>
      <c r="E31" s="967">
        <v>0</v>
      </c>
      <c r="F31" s="967">
        <v>0</v>
      </c>
      <c r="G31" s="967">
        <v>0</v>
      </c>
      <c r="H31" s="967">
        <v>0</v>
      </c>
      <c r="I31" s="967">
        <v>0</v>
      </c>
      <c r="J31" s="967">
        <v>0</v>
      </c>
      <c r="K31" s="967">
        <v>0</v>
      </c>
      <c r="L31" s="967">
        <v>0</v>
      </c>
      <c r="M31" s="967">
        <v>0</v>
      </c>
      <c r="N31" s="967">
        <v>0</v>
      </c>
      <c r="O31" s="967">
        <v>0</v>
      </c>
      <c r="P31" s="971">
        <v>0</v>
      </c>
    </row>
    <row r="32" spans="1:21" x14ac:dyDescent="0.25">
      <c r="A32" s="516"/>
      <c r="B32" s="525" t="s">
        <v>431</v>
      </c>
      <c r="C32" s="569">
        <v>2104</v>
      </c>
      <c r="D32" s="744">
        <f t="shared" si="1"/>
        <v>0</v>
      </c>
      <c r="E32" s="967">
        <v>0</v>
      </c>
      <c r="F32" s="967">
        <v>0</v>
      </c>
      <c r="G32" s="967">
        <v>0</v>
      </c>
      <c r="H32" s="967">
        <v>0</v>
      </c>
      <c r="I32" s="967">
        <v>0</v>
      </c>
      <c r="J32" s="967">
        <v>0</v>
      </c>
      <c r="K32" s="967">
        <v>0</v>
      </c>
      <c r="L32" s="967">
        <v>0</v>
      </c>
      <c r="M32" s="967">
        <v>0</v>
      </c>
      <c r="N32" s="967">
        <v>0</v>
      </c>
      <c r="O32" s="967">
        <v>0</v>
      </c>
      <c r="P32" s="971">
        <v>0</v>
      </c>
    </row>
    <row r="33" spans="1:21" x14ac:dyDescent="0.25">
      <c r="A33" s="516"/>
      <c r="B33" s="525" t="s">
        <v>432</v>
      </c>
      <c r="C33" s="569">
        <v>2105</v>
      </c>
      <c r="D33" s="744">
        <f t="shared" si="1"/>
        <v>0</v>
      </c>
      <c r="E33" s="967">
        <v>0</v>
      </c>
      <c r="F33" s="967">
        <v>0</v>
      </c>
      <c r="G33" s="967">
        <v>0</v>
      </c>
      <c r="H33" s="967">
        <v>0</v>
      </c>
      <c r="I33" s="967">
        <v>0</v>
      </c>
      <c r="J33" s="967">
        <v>0</v>
      </c>
      <c r="K33" s="967">
        <v>0</v>
      </c>
      <c r="L33" s="967">
        <v>0</v>
      </c>
      <c r="M33" s="967">
        <v>0</v>
      </c>
      <c r="N33" s="967">
        <v>0</v>
      </c>
      <c r="O33" s="967">
        <v>0</v>
      </c>
      <c r="P33" s="971">
        <v>0</v>
      </c>
    </row>
    <row r="34" spans="1:21" ht="12.75" x14ac:dyDescent="0.2">
      <c r="A34" s="516"/>
      <c r="B34" s="529" t="s">
        <v>433</v>
      </c>
      <c r="C34" s="569">
        <v>2200</v>
      </c>
      <c r="D34" s="744">
        <f t="shared" si="1"/>
        <v>0</v>
      </c>
      <c r="E34" s="746">
        <f t="shared" ref="E34:P34" si="5">(E35+E36+E37+E38+E39+E40)*1</f>
        <v>0</v>
      </c>
      <c r="F34" s="746">
        <f t="shared" si="5"/>
        <v>0</v>
      </c>
      <c r="G34" s="746">
        <f t="shared" si="5"/>
        <v>0</v>
      </c>
      <c r="H34" s="746">
        <f t="shared" si="5"/>
        <v>0</v>
      </c>
      <c r="I34" s="746">
        <f t="shared" si="5"/>
        <v>0</v>
      </c>
      <c r="J34" s="746">
        <f t="shared" si="5"/>
        <v>0</v>
      </c>
      <c r="K34" s="746">
        <f t="shared" si="5"/>
        <v>0</v>
      </c>
      <c r="L34" s="746">
        <f t="shared" si="5"/>
        <v>0</v>
      </c>
      <c r="M34" s="746">
        <f t="shared" si="5"/>
        <v>0</v>
      </c>
      <c r="N34" s="746">
        <f t="shared" si="5"/>
        <v>0</v>
      </c>
      <c r="O34" s="746">
        <f t="shared" si="5"/>
        <v>0</v>
      </c>
      <c r="P34" s="746">
        <f t="shared" si="5"/>
        <v>0</v>
      </c>
      <c r="R34" s="14"/>
      <c r="S34" s="14"/>
      <c r="T34" s="14"/>
      <c r="U34" s="14"/>
    </row>
    <row r="35" spans="1:21" ht="27.75" customHeight="1" x14ac:dyDescent="0.25">
      <c r="A35" s="516"/>
      <c r="B35" s="525" t="s">
        <v>434</v>
      </c>
      <c r="C35" s="569">
        <v>2201</v>
      </c>
      <c r="D35" s="744">
        <f t="shared" si="1"/>
        <v>0</v>
      </c>
      <c r="E35" s="967">
        <v>0</v>
      </c>
      <c r="F35" s="967">
        <v>0</v>
      </c>
      <c r="G35" s="967">
        <v>0</v>
      </c>
      <c r="H35" s="967">
        <v>0</v>
      </c>
      <c r="I35" s="967">
        <v>0</v>
      </c>
      <c r="J35" s="967">
        <v>0</v>
      </c>
      <c r="K35" s="967">
        <v>0</v>
      </c>
      <c r="L35" s="967">
        <v>0</v>
      </c>
      <c r="M35" s="967">
        <v>0</v>
      </c>
      <c r="N35" s="967">
        <v>0</v>
      </c>
      <c r="O35" s="967">
        <v>0</v>
      </c>
      <c r="P35" s="971">
        <v>0</v>
      </c>
    </row>
    <row r="36" spans="1:21" x14ac:dyDescent="0.25">
      <c r="A36" s="516"/>
      <c r="B36" s="525" t="s">
        <v>435</v>
      </c>
      <c r="C36" s="569">
        <v>2202</v>
      </c>
      <c r="D36" s="744">
        <f t="shared" si="1"/>
        <v>0</v>
      </c>
      <c r="E36" s="967">
        <v>0</v>
      </c>
      <c r="F36" s="967">
        <v>0</v>
      </c>
      <c r="G36" s="967">
        <v>0</v>
      </c>
      <c r="H36" s="967">
        <v>0</v>
      </c>
      <c r="I36" s="967">
        <v>0</v>
      </c>
      <c r="J36" s="967">
        <v>0</v>
      </c>
      <c r="K36" s="967">
        <v>0</v>
      </c>
      <c r="L36" s="967">
        <v>0</v>
      </c>
      <c r="M36" s="967">
        <v>0</v>
      </c>
      <c r="N36" s="967">
        <v>0</v>
      </c>
      <c r="O36" s="967">
        <v>0</v>
      </c>
      <c r="P36" s="971">
        <v>0</v>
      </c>
    </row>
    <row r="37" spans="1:21" x14ac:dyDescent="0.25">
      <c r="A37" s="516"/>
      <c r="B37" s="525" t="s">
        <v>436</v>
      </c>
      <c r="C37" s="569">
        <v>2203</v>
      </c>
      <c r="D37" s="744">
        <f t="shared" si="1"/>
        <v>0</v>
      </c>
      <c r="E37" s="967">
        <v>0</v>
      </c>
      <c r="F37" s="967">
        <v>0</v>
      </c>
      <c r="G37" s="967">
        <v>0</v>
      </c>
      <c r="H37" s="967">
        <v>0</v>
      </c>
      <c r="I37" s="967">
        <v>0</v>
      </c>
      <c r="J37" s="967">
        <v>0</v>
      </c>
      <c r="K37" s="967">
        <v>0</v>
      </c>
      <c r="L37" s="967">
        <v>0</v>
      </c>
      <c r="M37" s="967">
        <v>0</v>
      </c>
      <c r="N37" s="967">
        <v>0</v>
      </c>
      <c r="O37" s="967">
        <v>0</v>
      </c>
      <c r="P37" s="971">
        <v>0</v>
      </c>
    </row>
    <row r="38" spans="1:21" x14ac:dyDescent="0.25">
      <c r="A38" s="516"/>
      <c r="B38" s="525" t="s">
        <v>437</v>
      </c>
      <c r="C38" s="569">
        <v>2204</v>
      </c>
      <c r="D38" s="744">
        <f t="shared" si="1"/>
        <v>0</v>
      </c>
      <c r="E38" s="967">
        <v>0</v>
      </c>
      <c r="F38" s="967">
        <v>0</v>
      </c>
      <c r="G38" s="967">
        <v>0</v>
      </c>
      <c r="H38" s="967">
        <v>0</v>
      </c>
      <c r="I38" s="967">
        <v>0</v>
      </c>
      <c r="J38" s="967">
        <v>0</v>
      </c>
      <c r="K38" s="967">
        <v>0</v>
      </c>
      <c r="L38" s="967">
        <v>0</v>
      </c>
      <c r="M38" s="967">
        <v>0</v>
      </c>
      <c r="N38" s="967">
        <v>0</v>
      </c>
      <c r="O38" s="967">
        <v>0</v>
      </c>
      <c r="P38" s="971">
        <v>0</v>
      </c>
    </row>
    <row r="39" spans="1:21" x14ac:dyDescent="0.25">
      <c r="A39" s="516"/>
      <c r="B39" s="525" t="s">
        <v>438</v>
      </c>
      <c r="C39" s="569">
        <v>2205</v>
      </c>
      <c r="D39" s="744">
        <f t="shared" si="1"/>
        <v>0</v>
      </c>
      <c r="E39" s="967">
        <v>0</v>
      </c>
      <c r="F39" s="967">
        <v>0</v>
      </c>
      <c r="G39" s="967">
        <v>0</v>
      </c>
      <c r="H39" s="967">
        <v>0</v>
      </c>
      <c r="I39" s="967">
        <v>0</v>
      </c>
      <c r="J39" s="967">
        <v>0</v>
      </c>
      <c r="K39" s="967">
        <v>0</v>
      </c>
      <c r="L39" s="967">
        <v>0</v>
      </c>
      <c r="M39" s="967">
        <v>0</v>
      </c>
      <c r="N39" s="967">
        <v>0</v>
      </c>
      <c r="O39" s="967">
        <v>0</v>
      </c>
      <c r="P39" s="971">
        <v>0</v>
      </c>
    </row>
    <row r="40" spans="1:21" ht="26.25" x14ac:dyDescent="0.25">
      <c r="A40" s="516"/>
      <c r="B40" s="525" t="s">
        <v>439</v>
      </c>
      <c r="C40" s="569">
        <v>2206</v>
      </c>
      <c r="D40" s="744">
        <f t="shared" si="1"/>
        <v>0</v>
      </c>
      <c r="E40" s="967">
        <v>0</v>
      </c>
      <c r="F40" s="967">
        <v>0</v>
      </c>
      <c r="G40" s="967">
        <v>0</v>
      </c>
      <c r="H40" s="967">
        <v>0</v>
      </c>
      <c r="I40" s="967">
        <v>0</v>
      </c>
      <c r="J40" s="967">
        <v>0</v>
      </c>
      <c r="K40" s="967">
        <v>0</v>
      </c>
      <c r="L40" s="967">
        <v>0</v>
      </c>
      <c r="M40" s="967">
        <v>0</v>
      </c>
      <c r="N40" s="967">
        <v>0</v>
      </c>
      <c r="O40" s="967">
        <v>0</v>
      </c>
      <c r="P40" s="971">
        <v>0</v>
      </c>
    </row>
    <row r="41" spans="1:21" x14ac:dyDescent="0.25">
      <c r="A41" s="516"/>
      <c r="B41" s="577" t="s">
        <v>440</v>
      </c>
      <c r="C41" s="570">
        <v>3000</v>
      </c>
      <c r="D41" s="744">
        <f t="shared" si="1"/>
        <v>0</v>
      </c>
      <c r="E41" s="750">
        <f t="shared" ref="E41:P41" si="6">(E42+E43+E44+E45+E46+E47+E48+E49+E50)*1</f>
        <v>0</v>
      </c>
      <c r="F41" s="750">
        <f t="shared" si="6"/>
        <v>0</v>
      </c>
      <c r="G41" s="750">
        <f t="shared" si="6"/>
        <v>0</v>
      </c>
      <c r="H41" s="750">
        <f t="shared" si="6"/>
        <v>0</v>
      </c>
      <c r="I41" s="750">
        <f t="shared" si="6"/>
        <v>0</v>
      </c>
      <c r="J41" s="750">
        <f t="shared" si="6"/>
        <v>0</v>
      </c>
      <c r="K41" s="750">
        <f t="shared" si="6"/>
        <v>0</v>
      </c>
      <c r="L41" s="750">
        <f t="shared" si="6"/>
        <v>0</v>
      </c>
      <c r="M41" s="750">
        <f t="shared" si="6"/>
        <v>0</v>
      </c>
      <c r="N41" s="750">
        <f t="shared" si="6"/>
        <v>0</v>
      </c>
      <c r="O41" s="750">
        <f t="shared" si="6"/>
        <v>0</v>
      </c>
      <c r="P41" s="750">
        <f t="shared" si="6"/>
        <v>0</v>
      </c>
    </row>
    <row r="42" spans="1:21" x14ac:dyDescent="0.25">
      <c r="A42" s="516"/>
      <c r="B42" s="529" t="s">
        <v>441</v>
      </c>
      <c r="C42" s="569">
        <v>3100</v>
      </c>
      <c r="D42" s="744">
        <f t="shared" si="1"/>
        <v>0</v>
      </c>
      <c r="E42" s="967">
        <v>0</v>
      </c>
      <c r="F42" s="967">
        <v>0</v>
      </c>
      <c r="G42" s="967">
        <v>0</v>
      </c>
      <c r="H42" s="967">
        <v>0</v>
      </c>
      <c r="I42" s="967">
        <v>0</v>
      </c>
      <c r="J42" s="967">
        <v>0</v>
      </c>
      <c r="K42" s="967">
        <v>0</v>
      </c>
      <c r="L42" s="967">
        <v>0</v>
      </c>
      <c r="M42" s="967">
        <v>0</v>
      </c>
      <c r="N42" s="967">
        <v>0</v>
      </c>
      <c r="O42" s="967">
        <v>0</v>
      </c>
      <c r="P42" s="971">
        <v>0</v>
      </c>
    </row>
    <row r="43" spans="1:21" x14ac:dyDescent="0.25">
      <c r="A43" s="516"/>
      <c r="B43" s="529" t="s">
        <v>442</v>
      </c>
      <c r="C43" s="569">
        <v>3200</v>
      </c>
      <c r="D43" s="744">
        <f t="shared" si="1"/>
        <v>0</v>
      </c>
      <c r="E43" s="967">
        <v>0</v>
      </c>
      <c r="F43" s="967">
        <v>0</v>
      </c>
      <c r="G43" s="967">
        <v>0</v>
      </c>
      <c r="H43" s="967">
        <v>0</v>
      </c>
      <c r="I43" s="967">
        <v>0</v>
      </c>
      <c r="J43" s="967">
        <v>0</v>
      </c>
      <c r="K43" s="967">
        <v>0</v>
      </c>
      <c r="L43" s="967">
        <v>0</v>
      </c>
      <c r="M43" s="967">
        <v>0</v>
      </c>
      <c r="N43" s="967">
        <v>0</v>
      </c>
      <c r="O43" s="967">
        <v>0</v>
      </c>
      <c r="P43" s="971">
        <v>0</v>
      </c>
    </row>
    <row r="44" spans="1:21" x14ac:dyDescent="0.25">
      <c r="A44" s="516"/>
      <c r="B44" s="529" t="s">
        <v>443</v>
      </c>
      <c r="C44" s="569">
        <v>3300</v>
      </c>
      <c r="D44" s="744">
        <f t="shared" si="1"/>
        <v>0</v>
      </c>
      <c r="E44" s="967">
        <v>0</v>
      </c>
      <c r="F44" s="967">
        <v>0</v>
      </c>
      <c r="G44" s="967">
        <v>0</v>
      </c>
      <c r="H44" s="967">
        <v>0</v>
      </c>
      <c r="I44" s="967">
        <v>0</v>
      </c>
      <c r="J44" s="967">
        <v>0</v>
      </c>
      <c r="K44" s="967">
        <v>0</v>
      </c>
      <c r="L44" s="967">
        <v>0</v>
      </c>
      <c r="M44" s="967">
        <v>0</v>
      </c>
      <c r="N44" s="967">
        <v>0</v>
      </c>
      <c r="O44" s="967">
        <v>0</v>
      </c>
      <c r="P44" s="971">
        <v>0</v>
      </c>
    </row>
    <row r="45" spans="1:21" x14ac:dyDescent="0.25">
      <c r="A45" s="516"/>
      <c r="B45" s="529" t="s">
        <v>444</v>
      </c>
      <c r="C45" s="569">
        <v>3400</v>
      </c>
      <c r="D45" s="744">
        <f t="shared" si="1"/>
        <v>0</v>
      </c>
      <c r="E45" s="967">
        <v>0</v>
      </c>
      <c r="F45" s="967">
        <v>0</v>
      </c>
      <c r="G45" s="967">
        <v>0</v>
      </c>
      <c r="H45" s="967">
        <v>0</v>
      </c>
      <c r="I45" s="967">
        <v>0</v>
      </c>
      <c r="J45" s="967">
        <v>0</v>
      </c>
      <c r="K45" s="967">
        <v>0</v>
      </c>
      <c r="L45" s="967">
        <v>0</v>
      </c>
      <c r="M45" s="967">
        <v>0</v>
      </c>
      <c r="N45" s="967">
        <v>0</v>
      </c>
      <c r="O45" s="967">
        <v>0</v>
      </c>
      <c r="P45" s="971">
        <v>0</v>
      </c>
    </row>
    <row r="46" spans="1:21" x14ac:dyDescent="0.25">
      <c r="A46" s="516"/>
      <c r="B46" s="529" t="s">
        <v>445</v>
      </c>
      <c r="C46" s="569">
        <v>3500</v>
      </c>
      <c r="D46" s="744">
        <f t="shared" si="1"/>
        <v>0</v>
      </c>
      <c r="E46" s="967">
        <v>0</v>
      </c>
      <c r="F46" s="967">
        <v>0</v>
      </c>
      <c r="G46" s="967">
        <v>0</v>
      </c>
      <c r="H46" s="967">
        <v>0</v>
      </c>
      <c r="I46" s="967">
        <v>0</v>
      </c>
      <c r="J46" s="967">
        <v>0</v>
      </c>
      <c r="K46" s="967">
        <v>0</v>
      </c>
      <c r="L46" s="967">
        <v>0</v>
      </c>
      <c r="M46" s="967">
        <v>0</v>
      </c>
      <c r="N46" s="967">
        <v>0</v>
      </c>
      <c r="O46" s="967">
        <v>0</v>
      </c>
      <c r="P46" s="971">
        <v>0</v>
      </c>
    </row>
    <row r="47" spans="1:21" x14ac:dyDescent="0.25">
      <c r="A47" s="516"/>
      <c r="B47" s="529" t="s">
        <v>446</v>
      </c>
      <c r="C47" s="569">
        <v>3600</v>
      </c>
      <c r="D47" s="744">
        <f t="shared" si="1"/>
        <v>0</v>
      </c>
      <c r="E47" s="967">
        <v>0</v>
      </c>
      <c r="F47" s="967">
        <v>0</v>
      </c>
      <c r="G47" s="967">
        <v>0</v>
      </c>
      <c r="H47" s="967">
        <v>0</v>
      </c>
      <c r="I47" s="967">
        <v>0</v>
      </c>
      <c r="J47" s="967">
        <v>0</v>
      </c>
      <c r="K47" s="967">
        <v>0</v>
      </c>
      <c r="L47" s="967">
        <v>0</v>
      </c>
      <c r="M47" s="967">
        <v>0</v>
      </c>
      <c r="N47" s="967">
        <v>0</v>
      </c>
      <c r="O47" s="967">
        <v>0</v>
      </c>
      <c r="P47" s="971">
        <v>0</v>
      </c>
    </row>
    <row r="48" spans="1:21" x14ac:dyDescent="0.25">
      <c r="A48" s="516"/>
      <c r="B48" s="529" t="s">
        <v>447</v>
      </c>
      <c r="C48" s="569">
        <v>3700</v>
      </c>
      <c r="D48" s="744">
        <f t="shared" si="1"/>
        <v>0</v>
      </c>
      <c r="E48" s="967">
        <v>0</v>
      </c>
      <c r="F48" s="967">
        <v>0</v>
      </c>
      <c r="G48" s="967">
        <v>0</v>
      </c>
      <c r="H48" s="967">
        <v>0</v>
      </c>
      <c r="I48" s="967">
        <v>0</v>
      </c>
      <c r="J48" s="967">
        <v>0</v>
      </c>
      <c r="K48" s="967">
        <v>0</v>
      </c>
      <c r="L48" s="967">
        <v>0</v>
      </c>
      <c r="M48" s="967">
        <v>0</v>
      </c>
      <c r="N48" s="967">
        <v>0</v>
      </c>
      <c r="O48" s="967">
        <v>0</v>
      </c>
      <c r="P48" s="971">
        <v>0</v>
      </c>
    </row>
    <row r="49" spans="1:16" x14ac:dyDescent="0.25">
      <c r="A49" s="516"/>
      <c r="B49" s="529" t="s">
        <v>448</v>
      </c>
      <c r="C49" s="569">
        <v>3800</v>
      </c>
      <c r="D49" s="744">
        <f t="shared" si="1"/>
        <v>0</v>
      </c>
      <c r="E49" s="967">
        <v>0</v>
      </c>
      <c r="F49" s="967">
        <v>0</v>
      </c>
      <c r="G49" s="967">
        <v>0</v>
      </c>
      <c r="H49" s="967">
        <v>0</v>
      </c>
      <c r="I49" s="967">
        <v>0</v>
      </c>
      <c r="J49" s="967">
        <v>0</v>
      </c>
      <c r="K49" s="967">
        <v>0</v>
      </c>
      <c r="L49" s="967">
        <v>0</v>
      </c>
      <c r="M49" s="967">
        <v>0</v>
      </c>
      <c r="N49" s="967">
        <v>0</v>
      </c>
      <c r="O49" s="967">
        <v>0</v>
      </c>
      <c r="P49" s="971">
        <v>0</v>
      </c>
    </row>
    <row r="50" spans="1:16" ht="39" x14ac:dyDescent="0.25">
      <c r="A50" s="516"/>
      <c r="B50" s="529" t="s">
        <v>449</v>
      </c>
      <c r="C50" s="569">
        <v>3900</v>
      </c>
      <c r="D50" s="744">
        <f t="shared" si="1"/>
        <v>0</v>
      </c>
      <c r="E50" s="967">
        <v>0</v>
      </c>
      <c r="F50" s="967">
        <v>0</v>
      </c>
      <c r="G50" s="967">
        <v>0</v>
      </c>
      <c r="H50" s="967">
        <v>0</v>
      </c>
      <c r="I50" s="967">
        <v>0</v>
      </c>
      <c r="J50" s="967">
        <v>0</v>
      </c>
      <c r="K50" s="967">
        <v>0</v>
      </c>
      <c r="L50" s="967">
        <v>0</v>
      </c>
      <c r="M50" s="967">
        <v>0</v>
      </c>
      <c r="N50" s="967">
        <v>0</v>
      </c>
      <c r="O50" s="967">
        <v>0</v>
      </c>
      <c r="P50" s="971">
        <v>0</v>
      </c>
    </row>
    <row r="51" spans="1:16" ht="15.75" thickBot="1" x14ac:dyDescent="0.3">
      <c r="A51" s="516"/>
      <c r="B51" s="597" t="s">
        <v>152</v>
      </c>
      <c r="C51" s="532">
        <v>9000</v>
      </c>
      <c r="D51" s="744">
        <f t="shared" si="1"/>
        <v>583677.65</v>
      </c>
      <c r="E51" s="761">
        <f>E8+E27+E41</f>
        <v>94684.77</v>
      </c>
      <c r="F51" s="761">
        <f t="shared" ref="F51:P51" si="7">F8+F27+F41</f>
        <v>0</v>
      </c>
      <c r="G51" s="761">
        <f t="shared" si="7"/>
        <v>9833.42</v>
      </c>
      <c r="H51" s="761">
        <f t="shared" si="7"/>
        <v>0</v>
      </c>
      <c r="I51" s="761">
        <f t="shared" si="7"/>
        <v>6467</v>
      </c>
      <c r="J51" s="761">
        <f t="shared" si="7"/>
        <v>1563</v>
      </c>
      <c r="K51" s="761">
        <f t="shared" si="7"/>
        <v>0</v>
      </c>
      <c r="L51" s="761">
        <f t="shared" si="7"/>
        <v>0</v>
      </c>
      <c r="M51" s="761">
        <f t="shared" si="7"/>
        <v>464836.46</v>
      </c>
      <c r="N51" s="761">
        <f t="shared" si="7"/>
        <v>0</v>
      </c>
      <c r="O51" s="761">
        <f t="shared" si="7"/>
        <v>0</v>
      </c>
      <c r="P51" s="761">
        <f t="shared" si="7"/>
        <v>6293</v>
      </c>
    </row>
    <row r="52" spans="1:16" ht="4.7" customHeight="1" x14ac:dyDescent="0.25"/>
    <row r="53" spans="1:16" ht="26.25" x14ac:dyDescent="0.25">
      <c r="B53" s="495" t="s">
        <v>209</v>
      </c>
      <c r="C53" s="1472"/>
      <c r="D53" s="1472"/>
      <c r="E53" s="1472"/>
      <c r="F53" s="235"/>
      <c r="G53" s="230"/>
      <c r="H53" s="496"/>
      <c r="I53" s="487"/>
      <c r="L53" s="1473"/>
      <c r="M53" s="1473"/>
      <c r="N53" s="1473"/>
      <c r="O53" s="233"/>
    </row>
    <row r="54" spans="1:16" x14ac:dyDescent="0.25">
      <c r="B54" s="499"/>
      <c r="C54" s="1047" t="s">
        <v>199</v>
      </c>
      <c r="D54" s="1047"/>
      <c r="E54" s="1047"/>
      <c r="F54" s="1470"/>
      <c r="G54" s="1470"/>
      <c r="H54" s="1101" t="s">
        <v>200</v>
      </c>
      <c r="I54" s="1101"/>
      <c r="J54" s="522"/>
      <c r="K54" s="522"/>
      <c r="L54" s="1047" t="s">
        <v>201</v>
      </c>
      <c r="M54" s="1047"/>
      <c r="N54" s="1047"/>
      <c r="O54" s="598"/>
    </row>
    <row r="55" spans="1:16" x14ac:dyDescent="0.25">
      <c r="B55" s="499" t="s">
        <v>202</v>
      </c>
      <c r="C55" s="1178"/>
      <c r="D55" s="1178"/>
      <c r="E55" s="1178"/>
      <c r="F55" s="277"/>
      <c r="G55" s="276"/>
      <c r="H55" s="497"/>
      <c r="I55" s="488"/>
      <c r="J55" s="522"/>
      <c r="K55" s="522"/>
      <c r="L55" s="1471"/>
      <c r="M55" s="1471"/>
      <c r="N55" s="1471"/>
      <c r="O55" s="233"/>
    </row>
    <row r="56" spans="1:16" x14ac:dyDescent="0.25">
      <c r="B56" s="266"/>
      <c r="C56" s="1047" t="s">
        <v>199</v>
      </c>
      <c r="D56" s="1047"/>
      <c r="E56" s="1047"/>
      <c r="F56" s="1470"/>
      <c r="G56" s="1470"/>
      <c r="H56" s="1101" t="s">
        <v>203</v>
      </c>
      <c r="I56" s="1101"/>
      <c r="J56" s="522"/>
      <c r="K56" s="522"/>
      <c r="L56" s="522"/>
      <c r="M56" s="480" t="s">
        <v>204</v>
      </c>
      <c r="N56" s="480"/>
      <c r="O56" s="598"/>
    </row>
    <row r="57" spans="1:16" x14ac:dyDescent="0.25">
      <c r="B57" s="499" t="s">
        <v>205</v>
      </c>
      <c r="C57" s="234"/>
      <c r="D57" s="230"/>
      <c r="E57" s="230"/>
      <c r="F57" s="235"/>
      <c r="G57" s="236"/>
      <c r="H57" s="235"/>
      <c r="I57" s="236"/>
    </row>
  </sheetData>
  <sheetProtection password="CC5B" sheet="1" objects="1" scenarios="1"/>
  <customSheetViews>
    <customSheetView guid="{BA6529BE-B863-4BA8-8CC0-F00E437619FD}" scale="85" hiddenColumns="1" topLeftCell="B7">
      <selection activeCell="M22" sqref="M22"/>
      <pageMargins left="0.7" right="0.7" top="0.75" bottom="0.75" header="0.3" footer="0.3"/>
    </customSheetView>
    <customSheetView guid="{95DD708D-4A5C-408B-8CB3-ECC420750A58}" scale="85" hiddenColumns="1" topLeftCell="B7">
      <selection activeCell="M22" sqref="M22"/>
      <pageMargins left="0.7" right="0.7" top="0.75" bottom="0.75" header="0.3" footer="0.3"/>
    </customSheetView>
    <customSheetView guid="{D5E1E135-06FF-4731-AF73-082FBD4542B2}" scale="85" hiddenColumns="1" topLeftCell="B1">
      <selection activeCell="M24" sqref="M24"/>
      <pageMargins left="0.7" right="0.7" top="0.75" bottom="0.75" header="0.3" footer="0.3"/>
    </customSheetView>
    <customSheetView guid="{5D0CB696-94A5-4D01-93B2-E30B23A894E2}" scale="85" hiddenColumns="1" topLeftCell="B7">
      <selection activeCell="Q17" sqref="Q16:W23"/>
      <pageMargins left="0.7" right="0.7" top="0.75" bottom="0.75" header="0.3" footer="0.3"/>
    </customSheetView>
    <customSheetView guid="{E23BC486-85E6-4A44-88C1-79DF561C9EE6}" scale="85" hiddenColumns="1" topLeftCell="B7">
      <selection activeCell="M22" sqref="M22"/>
      <pageMargins left="0.7" right="0.7" top="0.75" bottom="0.75" header="0.3" footer="0.3"/>
    </customSheetView>
  </customSheetViews>
  <mergeCells count="25">
    <mergeCell ref="B1:P2"/>
    <mergeCell ref="B3:B6"/>
    <mergeCell ref="C3:C6"/>
    <mergeCell ref="D3:P3"/>
    <mergeCell ref="R3:U8"/>
    <mergeCell ref="D4:D6"/>
    <mergeCell ref="E4:P4"/>
    <mergeCell ref="E5:J5"/>
    <mergeCell ref="K5:L5"/>
    <mergeCell ref="M5:O5"/>
    <mergeCell ref="L54:N54"/>
    <mergeCell ref="C55:E55"/>
    <mergeCell ref="L55:N55"/>
    <mergeCell ref="P5:P6"/>
    <mergeCell ref="R10:U15"/>
    <mergeCell ref="R17:U23"/>
    <mergeCell ref="R25:U30"/>
    <mergeCell ref="C53:E53"/>
    <mergeCell ref="L53:N53"/>
    <mergeCell ref="C56:E56"/>
    <mergeCell ref="F56:G56"/>
    <mergeCell ref="H56:I56"/>
    <mergeCell ref="C54:E54"/>
    <mergeCell ref="F54:G54"/>
    <mergeCell ref="H54:I5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="85" zoomScaleNormal="85" workbookViewId="0">
      <selection activeCell="B8" sqref="B8:I8"/>
    </sheetView>
  </sheetViews>
  <sheetFormatPr defaultRowHeight="15" x14ac:dyDescent="0.25"/>
  <cols>
    <col min="1" max="1" width="30" customWidth="1"/>
    <col min="2" max="2" width="15.7109375" customWidth="1"/>
    <col min="3" max="4" width="20.28515625" customWidth="1"/>
    <col min="5" max="5" width="14.28515625" customWidth="1"/>
    <col min="6" max="6" width="11.85546875" customWidth="1"/>
    <col min="7" max="7" width="13.85546875" customWidth="1"/>
    <col min="8" max="8" width="19.140625" customWidth="1"/>
    <col min="9" max="9" width="13.5703125" customWidth="1"/>
    <col min="10" max="10" width="12.5703125" customWidth="1"/>
    <col min="11" max="11" width="11.7109375" customWidth="1"/>
    <col min="12" max="12" width="14.7109375" customWidth="1"/>
  </cols>
  <sheetData>
    <row r="1" spans="1:12" ht="107.25" customHeight="1" x14ac:dyDescent="0.25">
      <c r="G1" s="1474" t="s">
        <v>373</v>
      </c>
      <c r="H1" s="1474"/>
      <c r="I1" s="1474"/>
      <c r="J1" s="1474"/>
      <c r="K1" s="1474"/>
      <c r="L1" s="1474"/>
    </row>
    <row r="2" spans="1:12" x14ac:dyDescent="0.25">
      <c r="A2" s="1475" t="s">
        <v>374</v>
      </c>
      <c r="B2" s="1475"/>
      <c r="C2" s="1475"/>
      <c r="D2" s="1475"/>
      <c r="E2" s="1475"/>
      <c r="F2" s="1475"/>
      <c r="G2" s="1475"/>
      <c r="H2" s="1475"/>
      <c r="I2" s="1475"/>
      <c r="J2" s="1475"/>
      <c r="K2" s="1475"/>
      <c r="L2" s="1475"/>
    </row>
    <row r="3" spans="1:12" ht="15.75" thickBot="1" x14ac:dyDescent="0.3">
      <c r="A3" s="18"/>
      <c r="B3" s="18"/>
      <c r="C3" s="18"/>
      <c r="D3" s="18"/>
      <c r="E3" s="18"/>
      <c r="F3" s="18"/>
      <c r="G3" s="18"/>
      <c r="H3" s="18"/>
      <c r="I3" s="391"/>
      <c r="J3" s="18"/>
      <c r="K3" s="18"/>
      <c r="L3" s="11" t="s">
        <v>27</v>
      </c>
    </row>
    <row r="4" spans="1:12" x14ac:dyDescent="0.25">
      <c r="A4" s="18"/>
      <c r="B4" s="18"/>
      <c r="C4" s="1476" t="s">
        <v>796</v>
      </c>
      <c r="D4" s="1476"/>
      <c r="E4" s="1476"/>
      <c r="F4" s="1476"/>
      <c r="G4" s="1476"/>
      <c r="H4" s="1476"/>
      <c r="I4" s="18"/>
      <c r="J4" s="1290" t="s">
        <v>9</v>
      </c>
      <c r="K4" s="1291"/>
      <c r="L4" s="297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391"/>
      <c r="J5" s="1290" t="s">
        <v>26</v>
      </c>
      <c r="K5" s="1291"/>
      <c r="L5" s="394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391"/>
      <c r="J6" s="1290" t="s">
        <v>10</v>
      </c>
      <c r="K6" s="1291"/>
      <c r="L6" s="394"/>
    </row>
    <row r="7" spans="1:12" x14ac:dyDescent="0.25">
      <c r="A7" s="18" t="s">
        <v>23</v>
      </c>
      <c r="B7" s="1045" t="s">
        <v>700</v>
      </c>
      <c r="C7" s="1045"/>
      <c r="D7" s="1045"/>
      <c r="E7" s="1045"/>
      <c r="F7" s="1045"/>
      <c r="G7" s="1045"/>
      <c r="H7" s="1045"/>
      <c r="I7" s="1045"/>
      <c r="J7" s="1290" t="s">
        <v>16</v>
      </c>
      <c r="K7" s="1291"/>
      <c r="L7" s="300"/>
    </row>
    <row r="8" spans="1:12" ht="15" customHeight="1" x14ac:dyDescent="0.25">
      <c r="A8" s="1105" t="s">
        <v>375</v>
      </c>
      <c r="B8" s="1222" t="s">
        <v>742</v>
      </c>
      <c r="C8" s="1222"/>
      <c r="D8" s="1222"/>
      <c r="E8" s="1222"/>
      <c r="F8" s="1222"/>
      <c r="G8" s="1222"/>
      <c r="H8" s="1222"/>
      <c r="I8" s="1222"/>
      <c r="J8" s="1290" t="s">
        <v>153</v>
      </c>
      <c r="K8" s="1291"/>
      <c r="L8" s="1092"/>
    </row>
    <row r="9" spans="1:12" x14ac:dyDescent="0.25">
      <c r="A9" s="1105"/>
      <c r="B9" s="295"/>
      <c r="C9" s="295"/>
      <c r="D9" s="545"/>
      <c r="E9" s="393"/>
      <c r="F9" s="393"/>
      <c r="G9" s="393"/>
      <c r="H9" s="393"/>
      <c r="I9" s="393"/>
      <c r="J9" s="1290"/>
      <c r="K9" s="1291"/>
      <c r="L9" s="1093"/>
    </row>
    <row r="10" spans="1:12" x14ac:dyDescent="0.25">
      <c r="A10" s="18" t="s">
        <v>25</v>
      </c>
      <c r="B10" s="392"/>
      <c r="C10" s="392"/>
      <c r="D10" s="546"/>
      <c r="E10" s="392"/>
      <c r="F10" s="392"/>
      <c r="G10" s="392"/>
      <c r="H10" s="392"/>
      <c r="I10" s="392"/>
      <c r="J10" s="1290" t="s">
        <v>11</v>
      </c>
      <c r="K10" s="1291"/>
      <c r="L10" s="301"/>
    </row>
    <row r="11" spans="1:12" ht="15.75" thickBot="1" x14ac:dyDescent="0.3">
      <c r="A11" s="18" t="s">
        <v>12</v>
      </c>
      <c r="B11" s="18"/>
      <c r="C11" s="18"/>
      <c r="D11" s="416"/>
      <c r="E11" s="18"/>
      <c r="F11" s="18"/>
      <c r="G11" s="18"/>
      <c r="H11" s="18"/>
      <c r="I11" s="391"/>
      <c r="J11" s="424"/>
      <c r="K11" s="424"/>
      <c r="L11" s="547"/>
    </row>
    <row r="12" spans="1:12" ht="9.75" customHeight="1" x14ac:dyDescent="0.25">
      <c r="A12" s="416"/>
      <c r="B12" s="416"/>
      <c r="C12" s="416"/>
      <c r="D12" s="416"/>
      <c r="E12" s="416"/>
      <c r="F12" s="416"/>
      <c r="G12" s="416"/>
      <c r="H12" s="416"/>
      <c r="I12" s="390"/>
      <c r="J12" s="389"/>
      <c r="K12" s="391"/>
      <c r="L12" s="391"/>
    </row>
    <row r="13" spans="1:12" ht="13.7" customHeight="1" x14ac:dyDescent="0.25">
      <c r="A13" s="1483" t="s">
        <v>267</v>
      </c>
      <c r="B13" s="1484"/>
      <c r="C13" s="1487" t="s">
        <v>376</v>
      </c>
      <c r="D13" s="1359" t="s">
        <v>377</v>
      </c>
      <c r="E13" s="1297" t="s">
        <v>260</v>
      </c>
      <c r="F13" s="1298"/>
      <c r="G13" s="1072" t="s">
        <v>2</v>
      </c>
      <c r="H13" s="1072" t="s">
        <v>378</v>
      </c>
      <c r="I13" s="1359" t="s">
        <v>379</v>
      </c>
      <c r="J13" s="1359"/>
      <c r="K13" s="1359" t="s">
        <v>380</v>
      </c>
      <c r="L13" s="1477"/>
    </row>
    <row r="14" spans="1:12" x14ac:dyDescent="0.25">
      <c r="A14" s="1485"/>
      <c r="B14" s="1486"/>
      <c r="C14" s="1488"/>
      <c r="D14" s="1359"/>
      <c r="E14" s="425" t="s">
        <v>0</v>
      </c>
      <c r="F14" s="425" t="s">
        <v>208</v>
      </c>
      <c r="G14" s="1073"/>
      <c r="H14" s="1073"/>
      <c r="I14" s="1359"/>
      <c r="J14" s="1359"/>
      <c r="K14" s="1359"/>
      <c r="L14" s="1477"/>
    </row>
    <row r="15" spans="1:12" ht="15.75" thickBot="1" x14ac:dyDescent="0.3">
      <c r="A15" s="1478">
        <v>1</v>
      </c>
      <c r="B15" s="1479"/>
      <c r="C15" s="548">
        <v>2</v>
      </c>
      <c r="D15" s="548">
        <v>3</v>
      </c>
      <c r="E15" s="548">
        <v>4</v>
      </c>
      <c r="F15" s="549">
        <v>5</v>
      </c>
      <c r="G15" s="550">
        <v>6</v>
      </c>
      <c r="H15" s="550">
        <v>7</v>
      </c>
      <c r="I15" s="1480">
        <v>8</v>
      </c>
      <c r="J15" s="1481"/>
      <c r="K15" s="1480">
        <v>9</v>
      </c>
      <c r="L15" s="1482"/>
    </row>
    <row r="16" spans="1:12" x14ac:dyDescent="0.25">
      <c r="A16" s="1349" t="s">
        <v>381</v>
      </c>
      <c r="B16" s="1350"/>
      <c r="C16" s="373" t="s">
        <v>5</v>
      </c>
      <c r="D16" s="373"/>
      <c r="E16" s="373" t="s">
        <v>5</v>
      </c>
      <c r="F16" s="384" t="s">
        <v>5</v>
      </c>
      <c r="G16" s="383">
        <v>1000</v>
      </c>
      <c r="H16" s="762">
        <f>SUM(H17:H18)</f>
        <v>0</v>
      </c>
      <c r="I16" s="1489" t="s">
        <v>5</v>
      </c>
      <c r="J16" s="1490"/>
      <c r="K16" s="1489" t="s">
        <v>5</v>
      </c>
      <c r="L16" s="1491"/>
    </row>
    <row r="17" spans="1:12" ht="24" customHeight="1" x14ac:dyDescent="0.25">
      <c r="A17" s="1280" t="s">
        <v>244</v>
      </c>
      <c r="B17" s="1281"/>
      <c r="C17" s="3"/>
      <c r="D17" s="419"/>
      <c r="E17" s="373"/>
      <c r="F17" s="372"/>
      <c r="H17" s="763"/>
      <c r="I17" s="1492"/>
      <c r="J17" s="1493"/>
      <c r="K17" s="1492"/>
      <c r="L17" s="1494"/>
    </row>
    <row r="18" spans="1:12" ht="30" customHeight="1" x14ac:dyDescent="0.25">
      <c r="A18" s="805"/>
      <c r="B18" s="806"/>
      <c r="C18" s="804"/>
      <c r="D18" s="466"/>
      <c r="E18" s="377" t="s">
        <v>751</v>
      </c>
      <c r="F18" s="663">
        <v>55</v>
      </c>
      <c r="G18" s="376">
        <v>1001</v>
      </c>
      <c r="H18" s="764">
        <v>0</v>
      </c>
      <c r="I18" s="1495"/>
      <c r="J18" s="1496"/>
      <c r="K18" s="1497"/>
      <c r="L18" s="1498"/>
    </row>
    <row r="19" spans="1:12" x14ac:dyDescent="0.25">
      <c r="A19" s="1292" t="s">
        <v>248</v>
      </c>
      <c r="B19" s="1293"/>
      <c r="C19" s="373" t="s">
        <v>5</v>
      </c>
      <c r="D19" s="373"/>
      <c r="E19" s="373" t="s">
        <v>5</v>
      </c>
      <c r="F19" s="372" t="s">
        <v>5</v>
      </c>
      <c r="G19" s="376">
        <v>2000</v>
      </c>
      <c r="H19" s="765">
        <f>SUM(H20:H21)</f>
        <v>0</v>
      </c>
      <c r="I19" s="1492" t="s">
        <v>5</v>
      </c>
      <c r="J19" s="1493"/>
      <c r="K19" s="1492" t="s">
        <v>5</v>
      </c>
      <c r="L19" s="1494"/>
    </row>
    <row r="20" spans="1:12" ht="24" customHeight="1" x14ac:dyDescent="0.25">
      <c r="A20" s="1280" t="s">
        <v>244</v>
      </c>
      <c r="B20" s="1281"/>
      <c r="C20" s="3"/>
      <c r="D20" s="419"/>
      <c r="E20" s="373"/>
      <c r="F20" s="372"/>
      <c r="G20" s="376">
        <v>2001</v>
      </c>
      <c r="H20" s="763"/>
      <c r="I20" s="1492"/>
      <c r="J20" s="1493"/>
      <c r="K20" s="1492"/>
      <c r="L20" s="1494"/>
    </row>
    <row r="21" spans="1:12" ht="15.75" customHeight="1" x14ac:dyDescent="0.25">
      <c r="A21" s="1499"/>
      <c r="B21" s="1500"/>
      <c r="C21" s="551"/>
      <c r="D21" s="466"/>
      <c r="E21" s="373"/>
      <c r="F21" s="372"/>
      <c r="G21" s="376"/>
      <c r="H21" s="763"/>
      <c r="I21" s="1495"/>
      <c r="J21" s="1496"/>
      <c r="K21" s="1492"/>
      <c r="L21" s="1494"/>
    </row>
    <row r="22" spans="1:12" ht="28.5" customHeight="1" x14ac:dyDescent="0.25">
      <c r="A22" s="1292" t="s">
        <v>247</v>
      </c>
      <c r="B22" s="1293"/>
      <c r="C22" s="373" t="s">
        <v>5</v>
      </c>
      <c r="D22" s="373"/>
      <c r="E22" s="373" t="s">
        <v>5</v>
      </c>
      <c r="F22" s="372" t="s">
        <v>5</v>
      </c>
      <c r="G22" s="376">
        <v>3000</v>
      </c>
      <c r="H22" s="765">
        <f>SUM(H23:H24)</f>
        <v>0</v>
      </c>
      <c r="I22" s="1492" t="s">
        <v>5</v>
      </c>
      <c r="J22" s="1493"/>
      <c r="K22" s="1492" t="s">
        <v>5</v>
      </c>
      <c r="L22" s="1494"/>
    </row>
    <row r="23" spans="1:12" ht="24" customHeight="1" x14ac:dyDescent="0.25">
      <c r="A23" s="1280" t="s">
        <v>244</v>
      </c>
      <c r="B23" s="1281"/>
      <c r="C23" s="3"/>
      <c r="D23" s="3"/>
      <c r="E23" s="373"/>
      <c r="F23" s="372"/>
      <c r="G23" s="376">
        <v>3001</v>
      </c>
      <c r="H23" s="763"/>
      <c r="I23" s="1492"/>
      <c r="J23" s="1493"/>
      <c r="K23" s="1492"/>
      <c r="L23" s="1494"/>
    </row>
    <row r="24" spans="1:12" ht="12.75" customHeight="1" x14ac:dyDescent="0.25">
      <c r="A24" s="1341"/>
      <c r="B24" s="1342"/>
      <c r="C24" s="3"/>
      <c r="D24" s="466"/>
      <c r="E24" s="373"/>
      <c r="F24" s="372"/>
      <c r="G24" s="376"/>
      <c r="H24" s="763"/>
      <c r="I24" s="1495"/>
      <c r="J24" s="1496"/>
      <c r="K24" s="1492"/>
      <c r="L24" s="1494"/>
    </row>
    <row r="25" spans="1:12" x14ac:dyDescent="0.25">
      <c r="A25" s="1292" t="s">
        <v>246</v>
      </c>
      <c r="B25" s="1293"/>
      <c r="C25" s="373" t="s">
        <v>5</v>
      </c>
      <c r="D25" s="373"/>
      <c r="E25" s="373" t="s">
        <v>5</v>
      </c>
      <c r="F25" s="372" t="s">
        <v>5</v>
      </c>
      <c r="G25" s="376">
        <v>4000</v>
      </c>
      <c r="H25" s="765">
        <f>SUM(H26:H27)</f>
        <v>0</v>
      </c>
      <c r="I25" s="1492" t="s">
        <v>5</v>
      </c>
      <c r="J25" s="1493"/>
      <c r="K25" s="1492" t="s">
        <v>5</v>
      </c>
      <c r="L25" s="1494"/>
    </row>
    <row r="26" spans="1:12" ht="24" customHeight="1" x14ac:dyDescent="0.25">
      <c r="A26" s="1280" t="s">
        <v>244</v>
      </c>
      <c r="B26" s="1281"/>
      <c r="C26" s="3"/>
      <c r="D26" s="3"/>
      <c r="E26" s="373"/>
      <c r="F26" s="372"/>
      <c r="G26" s="376">
        <v>4001</v>
      </c>
      <c r="H26" s="763"/>
      <c r="I26" s="1492"/>
      <c r="J26" s="1493"/>
      <c r="K26" s="1492"/>
      <c r="L26" s="1494"/>
    </row>
    <row r="27" spans="1:12" ht="12.75" customHeight="1" x14ac:dyDescent="0.25">
      <c r="A27" s="1280"/>
      <c r="B27" s="1281"/>
      <c r="C27" s="3"/>
      <c r="D27" s="466"/>
      <c r="E27" s="373"/>
      <c r="F27" s="372"/>
      <c r="G27" s="376"/>
      <c r="H27" s="763"/>
      <c r="I27" s="1495"/>
      <c r="J27" s="1496"/>
      <c r="K27" s="1492"/>
      <c r="L27" s="1494"/>
    </row>
    <row r="28" spans="1:12" x14ac:dyDescent="0.25">
      <c r="A28" s="1339" t="s">
        <v>328</v>
      </c>
      <c r="B28" s="1340"/>
      <c r="C28" s="373" t="s">
        <v>5</v>
      </c>
      <c r="D28" s="373"/>
      <c r="E28" s="373" t="s">
        <v>5</v>
      </c>
      <c r="F28" s="372" t="s">
        <v>5</v>
      </c>
      <c r="G28" s="363">
        <v>5000</v>
      </c>
      <c r="H28" s="765">
        <f>SUM(H29:H30)</f>
        <v>0</v>
      </c>
      <c r="I28" s="1492" t="s">
        <v>5</v>
      </c>
      <c r="J28" s="1493"/>
      <c r="K28" s="1492" t="s">
        <v>5</v>
      </c>
      <c r="L28" s="1494"/>
    </row>
    <row r="29" spans="1:12" ht="24" customHeight="1" x14ac:dyDescent="0.25">
      <c r="A29" s="1280" t="s">
        <v>244</v>
      </c>
      <c r="B29" s="1281"/>
      <c r="C29" s="371"/>
      <c r="D29" s="371"/>
      <c r="E29" s="370"/>
      <c r="F29" s="369"/>
      <c r="G29" s="363">
        <v>5001</v>
      </c>
      <c r="H29" s="766"/>
      <c r="I29" s="1492"/>
      <c r="J29" s="1493"/>
      <c r="K29" s="1492"/>
      <c r="L29" s="1494"/>
    </row>
    <row r="30" spans="1:12" ht="15.75" thickBot="1" x14ac:dyDescent="0.3">
      <c r="A30" s="1280"/>
      <c r="B30" s="1281"/>
      <c r="C30" s="371"/>
      <c r="D30" s="466"/>
      <c r="E30" s="370"/>
      <c r="F30" s="441"/>
      <c r="G30" s="363"/>
      <c r="H30" s="766"/>
      <c r="I30" s="1495"/>
      <c r="J30" s="1496"/>
      <c r="K30" s="1492"/>
      <c r="L30" s="1494"/>
    </row>
    <row r="31" spans="1:12" ht="15.75" thickBot="1" x14ac:dyDescent="0.3">
      <c r="A31" s="1501" t="s">
        <v>152</v>
      </c>
      <c r="B31" s="1501"/>
      <c r="C31" s="1501"/>
      <c r="D31" s="1501"/>
      <c r="E31" s="1501"/>
      <c r="F31" s="1502"/>
      <c r="G31" s="552">
        <v>9000</v>
      </c>
      <c r="H31" s="705" t="s">
        <v>5</v>
      </c>
      <c r="I31" s="1503" t="s">
        <v>5</v>
      </c>
      <c r="J31" s="1504"/>
      <c r="K31" s="1503" t="s">
        <v>5</v>
      </c>
      <c r="L31" s="1505"/>
    </row>
    <row r="32" spans="1:12" ht="26.25" customHeight="1" x14ac:dyDescent="0.25">
      <c r="A32" s="1049" t="s">
        <v>209</v>
      </c>
      <c r="B32" s="1049"/>
      <c r="C32" s="1140"/>
      <c r="D32" s="1506"/>
      <c r="E32" s="1140"/>
      <c r="F32" s="227"/>
      <c r="G32" s="554"/>
      <c r="H32" s="1507"/>
      <c r="I32" s="1507"/>
      <c r="J32" s="1507"/>
      <c r="K32" s="357"/>
      <c r="L32" s="357"/>
    </row>
    <row r="33" spans="1:12" x14ac:dyDescent="0.25">
      <c r="A33" s="445"/>
      <c r="B33" s="445"/>
      <c r="C33" s="418" t="s">
        <v>199</v>
      </c>
      <c r="D33" s="480"/>
      <c r="E33" s="1047" t="s">
        <v>201</v>
      </c>
      <c r="F33" s="1047"/>
      <c r="G33" s="480"/>
      <c r="H33" s="480"/>
      <c r="I33" s="480"/>
      <c r="J33" s="480"/>
      <c r="K33" s="357"/>
      <c r="L33" s="357"/>
    </row>
    <row r="34" spans="1:12" x14ac:dyDescent="0.25">
      <c r="A34" s="1309" t="s">
        <v>202</v>
      </c>
      <c r="B34" s="1309"/>
      <c r="C34" s="1134"/>
      <c r="D34" s="1508"/>
      <c r="E34" s="1508"/>
      <c r="F34" s="556"/>
      <c r="G34" s="556"/>
      <c r="H34" s="1507"/>
      <c r="I34" s="1507"/>
      <c r="J34" s="1507"/>
      <c r="K34" s="357"/>
      <c r="L34" s="357"/>
    </row>
    <row r="35" spans="1:12" x14ac:dyDescent="0.25">
      <c r="A35" s="266"/>
      <c r="B35" s="266"/>
      <c r="C35" s="418" t="s">
        <v>199</v>
      </c>
      <c r="D35" s="480"/>
      <c r="E35" s="1047" t="s">
        <v>204</v>
      </c>
      <c r="F35" s="1047"/>
      <c r="G35" s="282"/>
      <c r="H35" s="1348"/>
      <c r="I35" s="1348"/>
      <c r="J35" s="1348"/>
      <c r="K35" s="357"/>
      <c r="L35" s="357"/>
    </row>
    <row r="36" spans="1:12" x14ac:dyDescent="0.25">
      <c r="A36" s="1309" t="s">
        <v>205</v>
      </c>
      <c r="B36" s="1309"/>
      <c r="C36" s="557"/>
      <c r="D36" s="227"/>
      <c r="E36" s="227"/>
      <c r="F36" s="227"/>
      <c r="G36" s="227"/>
      <c r="H36" s="13"/>
      <c r="I36" s="13"/>
      <c r="J36" s="13"/>
      <c r="K36" s="357"/>
      <c r="L36" s="357"/>
    </row>
    <row r="37" spans="1:12" ht="3" customHeight="1" x14ac:dyDescent="0.25">
      <c r="A37" s="359"/>
      <c r="B37" s="359"/>
      <c r="C37" s="358"/>
      <c r="D37" s="358"/>
      <c r="E37" s="358"/>
      <c r="F37" s="358"/>
      <c r="G37" s="358"/>
      <c r="H37" s="358"/>
      <c r="I37" s="358"/>
      <c r="J37" s="358"/>
      <c r="K37" s="358"/>
      <c r="L37" s="358"/>
    </row>
    <row r="38" spans="1:12" ht="14.25" customHeight="1" x14ac:dyDescent="0.25">
      <c r="A38" s="1510" t="s">
        <v>382</v>
      </c>
      <c r="B38" s="1510"/>
      <c r="C38" s="1510"/>
      <c r="D38" s="1510"/>
      <c r="E38" s="1510"/>
      <c r="F38" s="1510"/>
      <c r="G38" s="1510"/>
      <c r="H38" s="1510"/>
      <c r="I38" s="1510"/>
      <c r="J38" s="1510"/>
      <c r="K38" s="1510"/>
      <c r="L38" s="1510"/>
    </row>
    <row r="39" spans="1:12" ht="36.75" customHeight="1" x14ac:dyDescent="0.25">
      <c r="A39" s="1509" t="s">
        <v>383</v>
      </c>
      <c r="B39" s="1509"/>
      <c r="C39" s="1509"/>
      <c r="D39" s="1509"/>
      <c r="E39" s="1509"/>
      <c r="F39" s="1509"/>
      <c r="G39" s="1509"/>
      <c r="H39" s="1509"/>
      <c r="I39" s="1509"/>
      <c r="J39" s="1509"/>
      <c r="K39" s="1509"/>
      <c r="L39" s="1509"/>
    </row>
    <row r="40" spans="1:12" ht="48.75" customHeight="1" x14ac:dyDescent="0.25">
      <c r="A40" s="1509" t="s">
        <v>384</v>
      </c>
      <c r="B40" s="1509"/>
      <c r="C40" s="1509"/>
      <c r="D40" s="1509"/>
      <c r="E40" s="1509"/>
      <c r="F40" s="1509"/>
      <c r="G40" s="1509"/>
      <c r="H40" s="1509"/>
      <c r="I40" s="1509"/>
      <c r="J40" s="1509"/>
      <c r="K40" s="1509"/>
      <c r="L40" s="1509"/>
    </row>
    <row r="41" spans="1:12" ht="15.75" customHeight="1" x14ac:dyDescent="0.25">
      <c r="A41" s="1509" t="s">
        <v>385</v>
      </c>
      <c r="B41" s="1509"/>
      <c r="C41" s="1509"/>
      <c r="D41" s="1509"/>
      <c r="E41" s="1509"/>
      <c r="F41" s="1509"/>
      <c r="G41" s="1509"/>
      <c r="H41" s="1509"/>
      <c r="I41" s="1509"/>
      <c r="J41" s="1509"/>
      <c r="K41" s="1509"/>
      <c r="L41" s="1509"/>
    </row>
    <row r="42" spans="1:12" x14ac:dyDescent="0.25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</row>
    <row r="43" spans="1:12" x14ac:dyDescent="0.25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</row>
    <row r="44" spans="1:12" x14ac:dyDescent="0.25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</row>
    <row r="45" spans="1:12" x14ac:dyDescent="0.25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</row>
    <row r="46" spans="1:12" x14ac:dyDescent="0.25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</row>
    <row r="47" spans="1:12" x14ac:dyDescent="0.25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</row>
  </sheetData>
  <customSheetViews>
    <customSheetView guid="{BA6529BE-B863-4BA8-8CC0-F00E437619FD}" scale="85" fitToPage="1">
      <selection activeCell="B8" sqref="B8:I8"/>
      <pageMargins left="0.25" right="0.25" top="0.75" bottom="0.75" header="0.3" footer="0.3"/>
      <pageSetup paperSize="9" scale="72" fitToHeight="0" orientation="landscape" r:id="rId1"/>
    </customSheetView>
    <customSheetView guid="{95DD708D-4A5C-408B-8CB3-ECC420750A58}" scale="85" fitToPage="1">
      <selection activeCell="B8" sqref="B8:I8"/>
      <pageMargins left="0.25" right="0.25" top="0.75" bottom="0.75" header="0.3" footer="0.3"/>
      <pageSetup paperSize="9" scale="72" fitToHeight="0" orientation="landscape" r:id="rId2"/>
    </customSheetView>
    <customSheetView guid="{D5E1E135-06FF-4731-AF73-082FBD4542B2}" scale="85" fitToPage="1" topLeftCell="A17">
      <selection activeCell="I24" sqref="I24:J24"/>
      <pageMargins left="0.25" right="0.25" top="0.75" bottom="0.75" header="0.3" footer="0.3"/>
      <pageSetup paperSize="9" scale="72" fitToHeight="0" orientation="landscape" r:id="rId3"/>
    </customSheetView>
    <customSheetView guid="{5D0CB696-94A5-4D01-93B2-E30B23A894E2}" scale="85" fitToPage="1">
      <selection activeCell="Q17" sqref="Q16:W23"/>
      <pageMargins left="0.25" right="0.25" top="0.75" bottom="0.75" header="0.3" footer="0.3"/>
      <pageSetup paperSize="9" scale="72" fitToHeight="0" orientation="landscape" r:id="rId4"/>
    </customSheetView>
    <customSheetView guid="{E23BC486-85E6-4A44-88C1-79DF561C9EE6}" scale="85" fitToPage="1">
      <selection activeCell="B8" sqref="B8:I8"/>
      <pageMargins left="0.25" right="0.25" top="0.75" bottom="0.75" header="0.3" footer="0.3"/>
      <pageSetup paperSize="9" scale="72" fitToHeight="0" orientation="landscape" r:id="rId5"/>
    </customSheetView>
  </customSheetViews>
  <mergeCells count="85">
    <mergeCell ref="A41:L41"/>
    <mergeCell ref="E35:F35"/>
    <mergeCell ref="H35:J35"/>
    <mergeCell ref="A36:B36"/>
    <mergeCell ref="A38:L38"/>
    <mergeCell ref="A39:L39"/>
    <mergeCell ref="A40:L40"/>
    <mergeCell ref="A32:B32"/>
    <mergeCell ref="C32:E32"/>
    <mergeCell ref="H32:J32"/>
    <mergeCell ref="E33:F33"/>
    <mergeCell ref="A34:B34"/>
    <mergeCell ref="C34:E34"/>
    <mergeCell ref="H34:J34"/>
    <mergeCell ref="A30:B30"/>
    <mergeCell ref="I30:J30"/>
    <mergeCell ref="K30:L30"/>
    <mergeCell ref="A31:F31"/>
    <mergeCell ref="I31:J31"/>
    <mergeCell ref="K31:L31"/>
    <mergeCell ref="A28:B28"/>
    <mergeCell ref="I28:J28"/>
    <mergeCell ref="K28:L28"/>
    <mergeCell ref="A29:B29"/>
    <mergeCell ref="I29:J29"/>
    <mergeCell ref="K29:L29"/>
    <mergeCell ref="A26:B26"/>
    <mergeCell ref="I26:J26"/>
    <mergeCell ref="K26:L26"/>
    <mergeCell ref="A27:B27"/>
    <mergeCell ref="I27:J27"/>
    <mergeCell ref="K27:L27"/>
    <mergeCell ref="A24:B24"/>
    <mergeCell ref="I24:J24"/>
    <mergeCell ref="K24:L24"/>
    <mergeCell ref="A25:B25"/>
    <mergeCell ref="I25:J25"/>
    <mergeCell ref="K25:L25"/>
    <mergeCell ref="A22:B22"/>
    <mergeCell ref="I22:J22"/>
    <mergeCell ref="K22:L22"/>
    <mergeCell ref="A23:B23"/>
    <mergeCell ref="I23:J23"/>
    <mergeCell ref="K23:L23"/>
    <mergeCell ref="A20:B20"/>
    <mergeCell ref="I20:J20"/>
    <mergeCell ref="K20:L20"/>
    <mergeCell ref="A21:B21"/>
    <mergeCell ref="I21:J21"/>
    <mergeCell ref="K21:L21"/>
    <mergeCell ref="I18:J18"/>
    <mergeCell ref="K18:L18"/>
    <mergeCell ref="A19:B19"/>
    <mergeCell ref="I19:J19"/>
    <mergeCell ref="K19:L19"/>
    <mergeCell ref="A16:B16"/>
    <mergeCell ref="I16:J16"/>
    <mergeCell ref="K16:L16"/>
    <mergeCell ref="A17:B17"/>
    <mergeCell ref="I17:J17"/>
    <mergeCell ref="K17:L17"/>
    <mergeCell ref="H13:H14"/>
    <mergeCell ref="I13:J14"/>
    <mergeCell ref="K13:L14"/>
    <mergeCell ref="A15:B15"/>
    <mergeCell ref="I15:J15"/>
    <mergeCell ref="K15:L15"/>
    <mergeCell ref="A13:B14"/>
    <mergeCell ref="C13:C14"/>
    <mergeCell ref="D13:D14"/>
    <mergeCell ref="E13:F13"/>
    <mergeCell ref="G13:G14"/>
    <mergeCell ref="J7:K7"/>
    <mergeCell ref="A8:A9"/>
    <mergeCell ref="J8:K9"/>
    <mergeCell ref="L8:L9"/>
    <mergeCell ref="J10:K10"/>
    <mergeCell ref="B7:I7"/>
    <mergeCell ref="B8:I8"/>
    <mergeCell ref="J6:K6"/>
    <mergeCell ref="G1:L1"/>
    <mergeCell ref="A2:L2"/>
    <mergeCell ref="C4:H4"/>
    <mergeCell ref="J4:K4"/>
    <mergeCell ref="J5:K5"/>
  </mergeCells>
  <pageMargins left="0.25" right="0.25" top="0.75" bottom="0.75" header="0.3" footer="0.3"/>
  <pageSetup paperSize="9" scale="72" fitToHeight="0" orientation="landscape"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Список!$A$1:$A$16</xm:f>
          </x14:formula1>
          <xm:sqref>D18 D21 D24 D27 D30</xm:sqref>
        </x14:dataValidation>
        <x14:dataValidation type="list" allowBlank="1" showInputMessage="1" showErrorMessage="1">
          <x14:formula1>
            <xm:f>Список!$C$1:$C$18</xm:f>
          </x14:formula1>
          <xm:sqref>I18:J18 I21:J21 I24:J24 I27:J27 I30:J30</xm:sqref>
        </x14:dataValidation>
        <x14:dataValidation type="list" allowBlank="1" showInputMessage="1" showErrorMessage="1">
          <x14:formula1>
            <xm:f>Список!$G$1:$G$60</xm:f>
          </x14:formula1>
          <xm:sqref>B7</xm:sqref>
        </x14:dataValidation>
        <x14:dataValidation type="list" allowBlank="1" showInputMessage="1" showErrorMessage="1">
          <x14:formula1>
            <xm:f>Список!$I$1:$I$3</xm:f>
          </x14:formula1>
          <xm:sqref>B8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J1" zoomScale="70" zoomScaleNormal="70" workbookViewId="0">
      <selection activeCell="J10" sqref="J10:M15"/>
    </sheetView>
  </sheetViews>
  <sheetFormatPr defaultRowHeight="15" x14ac:dyDescent="0.25"/>
  <cols>
    <col min="1" max="1" width="85.42578125" bestFit="1" customWidth="1"/>
    <col min="3" max="3" width="83.28515625" bestFit="1" customWidth="1"/>
    <col min="5" max="5" width="52" bestFit="1" customWidth="1"/>
    <col min="7" max="7" width="99.42578125" customWidth="1"/>
    <col min="9" max="9" width="163.28515625" bestFit="1" customWidth="1"/>
    <col min="11" max="11" width="101.5703125" bestFit="1" customWidth="1"/>
    <col min="13" max="13" width="102.7109375" bestFit="1" customWidth="1"/>
  </cols>
  <sheetData>
    <row r="1" spans="1:13" x14ac:dyDescent="0.25">
      <c r="A1" t="s">
        <v>654</v>
      </c>
      <c r="C1" t="s">
        <v>687</v>
      </c>
      <c r="E1" t="s">
        <v>688</v>
      </c>
      <c r="G1" s="734" t="s">
        <v>691</v>
      </c>
      <c r="I1" s="734" t="s">
        <v>742</v>
      </c>
      <c r="K1" t="s">
        <v>745</v>
      </c>
      <c r="M1" t="s">
        <v>747</v>
      </c>
    </row>
    <row r="2" spans="1:13" x14ac:dyDescent="0.25">
      <c r="A2" t="s">
        <v>655</v>
      </c>
      <c r="C2" t="s">
        <v>670</v>
      </c>
      <c r="E2" t="s">
        <v>689</v>
      </c>
      <c r="G2" s="734" t="s">
        <v>692</v>
      </c>
      <c r="I2" s="734" t="s">
        <v>743</v>
      </c>
      <c r="K2" t="s">
        <v>746</v>
      </c>
      <c r="M2" t="s">
        <v>748</v>
      </c>
    </row>
    <row r="3" spans="1:13" x14ac:dyDescent="0.25">
      <c r="A3" t="s">
        <v>656</v>
      </c>
      <c r="C3" t="s">
        <v>671</v>
      </c>
      <c r="E3" t="s">
        <v>690</v>
      </c>
      <c r="G3" s="734" t="s">
        <v>693</v>
      </c>
      <c r="M3" t="s">
        <v>749</v>
      </c>
    </row>
    <row r="4" spans="1:13" x14ac:dyDescent="0.25">
      <c r="A4" t="s">
        <v>657</v>
      </c>
      <c r="C4" t="s">
        <v>672</v>
      </c>
      <c r="G4" s="734" t="s">
        <v>694</v>
      </c>
      <c r="M4" t="s">
        <v>750</v>
      </c>
    </row>
    <row r="5" spans="1:13" x14ac:dyDescent="0.25">
      <c r="A5" t="s">
        <v>669</v>
      </c>
      <c r="C5" t="s">
        <v>673</v>
      </c>
      <c r="G5" s="734" t="s">
        <v>695</v>
      </c>
    </row>
    <row r="6" spans="1:13" x14ac:dyDescent="0.25">
      <c r="A6" t="s">
        <v>658</v>
      </c>
      <c r="C6" t="s">
        <v>674</v>
      </c>
      <c r="G6" s="734" t="s">
        <v>696</v>
      </c>
    </row>
    <row r="7" spans="1:13" x14ac:dyDescent="0.25">
      <c r="A7" t="s">
        <v>659</v>
      </c>
      <c r="C7" t="s">
        <v>675</v>
      </c>
      <c r="G7" s="734" t="s">
        <v>697</v>
      </c>
    </row>
    <row r="8" spans="1:13" x14ac:dyDescent="0.25">
      <c r="A8" t="s">
        <v>660</v>
      </c>
      <c r="C8" t="s">
        <v>676</v>
      </c>
      <c r="G8" s="734" t="s">
        <v>698</v>
      </c>
    </row>
    <row r="9" spans="1:13" x14ac:dyDescent="0.25">
      <c r="A9" t="s">
        <v>661</v>
      </c>
      <c r="C9" t="s">
        <v>677</v>
      </c>
      <c r="G9" s="734" t="s">
        <v>699</v>
      </c>
    </row>
    <row r="10" spans="1:13" x14ac:dyDescent="0.25">
      <c r="A10" t="s">
        <v>662</v>
      </c>
      <c r="C10" t="s">
        <v>678</v>
      </c>
      <c r="G10" s="734" t="s">
        <v>700</v>
      </c>
    </row>
    <row r="11" spans="1:13" x14ac:dyDescent="0.25">
      <c r="A11" t="s">
        <v>663</v>
      </c>
      <c r="C11" t="s">
        <v>679</v>
      </c>
      <c r="G11" s="734" t="s">
        <v>701</v>
      </c>
    </row>
    <row r="12" spans="1:13" x14ac:dyDescent="0.25">
      <c r="A12" t="s">
        <v>664</v>
      </c>
      <c r="C12" t="s">
        <v>680</v>
      </c>
      <c r="G12" s="734" t="s">
        <v>702</v>
      </c>
    </row>
    <row r="13" spans="1:13" x14ac:dyDescent="0.25">
      <c r="A13" t="s">
        <v>665</v>
      </c>
      <c r="C13" t="s">
        <v>681</v>
      </c>
      <c r="G13" s="734" t="s">
        <v>703</v>
      </c>
    </row>
    <row r="14" spans="1:13" x14ac:dyDescent="0.25">
      <c r="A14" t="s">
        <v>666</v>
      </c>
      <c r="C14" t="s">
        <v>682</v>
      </c>
      <c r="G14" s="734" t="s">
        <v>704</v>
      </c>
    </row>
    <row r="15" spans="1:13" x14ac:dyDescent="0.25">
      <c r="A15" t="s">
        <v>667</v>
      </c>
      <c r="C15" t="s">
        <v>683</v>
      </c>
      <c r="G15" s="734" t="s">
        <v>705</v>
      </c>
    </row>
    <row r="16" spans="1:13" x14ac:dyDescent="0.25">
      <c r="A16" t="s">
        <v>668</v>
      </c>
      <c r="C16" t="s">
        <v>684</v>
      </c>
      <c r="G16" s="734" t="s">
        <v>706</v>
      </c>
    </row>
    <row r="17" spans="3:7" x14ac:dyDescent="0.25">
      <c r="C17" t="s">
        <v>685</v>
      </c>
      <c r="G17" s="734" t="s">
        <v>707</v>
      </c>
    </row>
    <row r="18" spans="3:7" x14ac:dyDescent="0.25">
      <c r="C18" t="s">
        <v>686</v>
      </c>
      <c r="G18" s="734" t="s">
        <v>708</v>
      </c>
    </row>
    <row r="19" spans="3:7" x14ac:dyDescent="0.25">
      <c r="G19" s="734" t="s">
        <v>709</v>
      </c>
    </row>
    <row r="20" spans="3:7" x14ac:dyDescent="0.25">
      <c r="G20" s="734" t="s">
        <v>710</v>
      </c>
    </row>
    <row r="21" spans="3:7" x14ac:dyDescent="0.25">
      <c r="G21" s="734" t="s">
        <v>711</v>
      </c>
    </row>
    <row r="22" spans="3:7" x14ac:dyDescent="0.25">
      <c r="G22" s="734" t="s">
        <v>712</v>
      </c>
    </row>
    <row r="23" spans="3:7" x14ac:dyDescent="0.25">
      <c r="G23" s="734" t="s">
        <v>713</v>
      </c>
    </row>
    <row r="24" spans="3:7" x14ac:dyDescent="0.25">
      <c r="G24" s="734" t="s">
        <v>714</v>
      </c>
    </row>
    <row r="25" spans="3:7" x14ac:dyDescent="0.25">
      <c r="G25" s="734" t="s">
        <v>715</v>
      </c>
    </row>
    <row r="26" spans="3:7" x14ac:dyDescent="0.25">
      <c r="G26" s="734" t="s">
        <v>716</v>
      </c>
    </row>
    <row r="27" spans="3:7" x14ac:dyDescent="0.25">
      <c r="G27" s="734" t="s">
        <v>717</v>
      </c>
    </row>
    <row r="28" spans="3:7" x14ac:dyDescent="0.25">
      <c r="G28" s="734" t="s">
        <v>718</v>
      </c>
    </row>
    <row r="29" spans="3:7" x14ac:dyDescent="0.25">
      <c r="G29" s="734" t="s">
        <v>719</v>
      </c>
    </row>
    <row r="30" spans="3:7" x14ac:dyDescent="0.25">
      <c r="G30" s="734" t="s">
        <v>720</v>
      </c>
    </row>
    <row r="31" spans="3:7" x14ac:dyDescent="0.25">
      <c r="G31" s="734" t="s">
        <v>721</v>
      </c>
    </row>
    <row r="32" spans="3:7" x14ac:dyDescent="0.25">
      <c r="G32" s="734" t="s">
        <v>722</v>
      </c>
    </row>
    <row r="33" spans="7:7" x14ac:dyDescent="0.25">
      <c r="G33" s="734" t="s">
        <v>723</v>
      </c>
    </row>
    <row r="34" spans="7:7" x14ac:dyDescent="0.25">
      <c r="G34" s="734" t="s">
        <v>724</v>
      </c>
    </row>
    <row r="35" spans="7:7" x14ac:dyDescent="0.25">
      <c r="G35" s="734" t="s">
        <v>725</v>
      </c>
    </row>
    <row r="36" spans="7:7" x14ac:dyDescent="0.25">
      <c r="G36" s="734" t="s">
        <v>726</v>
      </c>
    </row>
    <row r="37" spans="7:7" x14ac:dyDescent="0.25">
      <c r="G37" s="734" t="s">
        <v>727</v>
      </c>
    </row>
    <row r="38" spans="7:7" x14ac:dyDescent="0.25">
      <c r="G38" s="734" t="s">
        <v>728</v>
      </c>
    </row>
    <row r="39" spans="7:7" x14ac:dyDescent="0.25">
      <c r="G39" s="734" t="s">
        <v>729</v>
      </c>
    </row>
    <row r="40" spans="7:7" x14ac:dyDescent="0.25">
      <c r="G40" s="734" t="s">
        <v>730</v>
      </c>
    </row>
    <row r="41" spans="7:7" x14ac:dyDescent="0.25">
      <c r="G41" s="734" t="s">
        <v>731</v>
      </c>
    </row>
    <row r="42" spans="7:7" x14ac:dyDescent="0.25">
      <c r="G42" s="734" t="s">
        <v>732</v>
      </c>
    </row>
    <row r="43" spans="7:7" x14ac:dyDescent="0.25">
      <c r="G43" s="734" t="s">
        <v>733</v>
      </c>
    </row>
    <row r="44" spans="7:7" x14ac:dyDescent="0.25">
      <c r="G44" s="734" t="s">
        <v>734</v>
      </c>
    </row>
    <row r="45" spans="7:7" x14ac:dyDescent="0.25">
      <c r="G45" s="734" t="s">
        <v>735</v>
      </c>
    </row>
    <row r="46" spans="7:7" x14ac:dyDescent="0.25">
      <c r="G46" s="734" t="s">
        <v>736</v>
      </c>
    </row>
    <row r="47" spans="7:7" x14ac:dyDescent="0.25">
      <c r="G47" s="734" t="s">
        <v>737</v>
      </c>
    </row>
    <row r="48" spans="7:7" x14ac:dyDescent="0.25">
      <c r="G48" s="734" t="s">
        <v>738</v>
      </c>
    </row>
    <row r="49" spans="7:7" x14ac:dyDescent="0.25">
      <c r="G49" s="734" t="s">
        <v>739</v>
      </c>
    </row>
    <row r="50" spans="7:7" x14ac:dyDescent="0.25">
      <c r="G50" s="734" t="s">
        <v>740</v>
      </c>
    </row>
    <row r="51" spans="7:7" x14ac:dyDescent="0.25">
      <c r="G51" s="734" t="s">
        <v>741</v>
      </c>
    </row>
    <row r="52" spans="7:7" x14ac:dyDescent="0.25">
      <c r="G52" s="734" t="s">
        <v>742</v>
      </c>
    </row>
    <row r="53" spans="7:7" x14ac:dyDescent="0.25">
      <c r="G53" s="734" t="s">
        <v>743</v>
      </c>
    </row>
  </sheetData>
  <sheetProtection password="CC5B" sheet="1" objects="1" scenarios="1" selectLockedCells="1" selectUnlockedCells="1"/>
  <customSheetViews>
    <customSheetView guid="{BA6529BE-B863-4BA8-8CC0-F00E437619FD}" scale="70" topLeftCell="J1">
      <selection activeCell="J10" sqref="J10:M15"/>
      <pageMargins left="0.7" right="0.7" top="0.75" bottom="0.75" header="0.3" footer="0.3"/>
    </customSheetView>
    <customSheetView guid="{95DD708D-4A5C-408B-8CB3-ECC420750A58}" scale="70" topLeftCell="J1">
      <selection activeCell="J10" sqref="J10:M15"/>
      <pageMargins left="0.7" right="0.7" top="0.75" bottom="0.75" header="0.3" footer="0.3"/>
    </customSheetView>
    <customSheetView guid="{D5E1E135-06FF-4731-AF73-082FBD4542B2}" scale="70" topLeftCell="J1">
      <selection activeCell="J10" sqref="J10:M15"/>
      <pageMargins left="0.7" right="0.7" top="0.75" bottom="0.75" header="0.3" footer="0.3"/>
    </customSheetView>
    <customSheetView guid="{5D0CB696-94A5-4D01-93B2-E30B23A894E2}" scale="70" topLeftCell="J1">
      <selection activeCell="J10" sqref="J10:M15"/>
      <pageMargins left="0.7" right="0.7" top="0.75" bottom="0.75" header="0.3" footer="0.3"/>
    </customSheetView>
    <customSheetView guid="{E23BC486-85E6-4A44-88C1-79DF561C9EE6}" scale="70" topLeftCell="J1">
      <selection activeCell="J10" sqref="J10:M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zoomScale="85" zoomScaleNormal="85" zoomScaleSheetLayoutView="100" workbookViewId="0">
      <selection activeCell="H17" sqref="H17"/>
    </sheetView>
  </sheetViews>
  <sheetFormatPr defaultRowHeight="15" x14ac:dyDescent="0.25"/>
  <cols>
    <col min="1" max="1" width="31.28515625" style="1" customWidth="1"/>
    <col min="2" max="2" width="11.7109375" customWidth="1"/>
    <col min="3" max="3" width="10" customWidth="1"/>
    <col min="4" max="4" width="9" customWidth="1"/>
    <col min="5" max="6" width="13.85546875" customWidth="1"/>
    <col min="7" max="7" width="10" customWidth="1"/>
    <col min="8" max="8" width="19.7109375" customWidth="1"/>
    <col min="9" max="9" width="14.7109375" customWidth="1"/>
    <col min="10" max="10" width="24.28515625" customWidth="1"/>
    <col min="11" max="11" width="19.7109375" customWidth="1"/>
    <col min="12" max="12" width="18.42578125" customWidth="1"/>
    <col min="14" max="16" width="1.85546875" customWidth="1"/>
  </cols>
  <sheetData>
    <row r="1" spans="1:20" ht="124.5" customHeight="1" x14ac:dyDescent="0.25">
      <c r="I1" s="1063" t="s">
        <v>233</v>
      </c>
      <c r="J1" s="1063"/>
      <c r="K1" s="1063"/>
      <c r="L1" s="1063"/>
    </row>
    <row r="2" spans="1:20" ht="33" customHeight="1" x14ac:dyDescent="0.25">
      <c r="A2" s="1090" t="s">
        <v>223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Q2" s="288" t="s">
        <v>234</v>
      </c>
      <c r="R2" s="287"/>
      <c r="S2" s="287"/>
      <c r="T2" s="287"/>
    </row>
    <row r="3" spans="1:20" ht="14.25" customHeight="1" thickBot="1" x14ac:dyDescent="0.3">
      <c r="A3" s="18"/>
      <c r="B3" s="18"/>
      <c r="C3" s="1104" t="s">
        <v>228</v>
      </c>
      <c r="D3" s="1104"/>
      <c r="E3" s="1104"/>
      <c r="F3" s="1104"/>
      <c r="G3" s="1104"/>
      <c r="H3" s="1104"/>
      <c r="I3" s="1104"/>
      <c r="J3" s="1104"/>
      <c r="K3" s="18"/>
      <c r="L3" s="11" t="s">
        <v>27</v>
      </c>
      <c r="Q3" s="1027" t="s">
        <v>235</v>
      </c>
      <c r="R3" s="1027"/>
      <c r="S3" s="1027"/>
      <c r="T3" s="1027"/>
    </row>
    <row r="4" spans="1:20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7" t="s">
        <v>9</v>
      </c>
      <c r="L4" s="297"/>
      <c r="Q4" s="1027"/>
      <c r="R4" s="1027"/>
      <c r="S4" s="1027"/>
      <c r="T4" s="1027"/>
    </row>
    <row r="5" spans="1:20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7" t="s">
        <v>26</v>
      </c>
      <c r="L5" s="298"/>
      <c r="Q5" s="1027"/>
      <c r="R5" s="1027"/>
      <c r="S5" s="1027"/>
      <c r="T5" s="1027"/>
    </row>
    <row r="6" spans="1:20" ht="14.2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7" t="s">
        <v>10</v>
      </c>
      <c r="L6" s="299"/>
      <c r="Q6" s="1027"/>
      <c r="R6" s="1027"/>
      <c r="S6" s="1027"/>
      <c r="T6" s="1027"/>
    </row>
    <row r="7" spans="1:20" ht="14.25" customHeight="1" x14ac:dyDescent="0.25">
      <c r="A7" s="1096" t="s">
        <v>23</v>
      </c>
      <c r="B7" s="1096"/>
      <c r="C7" s="294"/>
      <c r="D7" s="208"/>
      <c r="E7" s="208"/>
      <c r="F7" s="208"/>
      <c r="G7" s="208"/>
      <c r="H7" s="208"/>
      <c r="I7" s="208"/>
      <c r="J7" s="20"/>
      <c r="K7" s="17" t="s">
        <v>16</v>
      </c>
      <c r="L7" s="300"/>
      <c r="Q7" s="1027"/>
      <c r="R7" s="1027"/>
      <c r="S7" s="1027"/>
      <c r="T7" s="1027"/>
    </row>
    <row r="8" spans="1:20" ht="14.25" customHeight="1" x14ac:dyDescent="0.25">
      <c r="A8" s="1105" t="s">
        <v>24</v>
      </c>
      <c r="B8" s="1105"/>
      <c r="C8" s="19"/>
      <c r="D8" s="19"/>
      <c r="E8" s="19"/>
      <c r="F8" s="19"/>
      <c r="G8" s="19"/>
      <c r="H8" s="19"/>
      <c r="I8" s="19"/>
      <c r="J8" s="18"/>
      <c r="K8" s="17"/>
      <c r="L8" s="1092"/>
      <c r="Q8" s="1027"/>
      <c r="R8" s="1027"/>
      <c r="S8" s="1027"/>
      <c r="T8" s="1027"/>
    </row>
    <row r="9" spans="1:20" ht="14.25" customHeight="1" x14ac:dyDescent="0.25">
      <c r="A9" s="1105"/>
      <c r="B9" s="1105"/>
      <c r="C9" s="295"/>
      <c r="D9" s="21"/>
      <c r="E9" s="21"/>
      <c r="F9" s="21"/>
      <c r="G9" s="21"/>
      <c r="H9" s="21"/>
      <c r="I9" s="21"/>
      <c r="J9" s="20"/>
      <c r="K9" s="17" t="s">
        <v>153</v>
      </c>
      <c r="L9" s="1093"/>
      <c r="Q9" s="287"/>
      <c r="R9" s="287"/>
      <c r="S9" s="287"/>
      <c r="T9" s="287"/>
    </row>
    <row r="10" spans="1:20" ht="14.25" customHeight="1" x14ac:dyDescent="0.25">
      <c r="A10" s="1096" t="s">
        <v>25</v>
      </c>
      <c r="B10" s="1096"/>
      <c r="C10" s="296"/>
      <c r="D10" s="209"/>
      <c r="E10" s="209"/>
      <c r="F10" s="209"/>
      <c r="G10" s="209"/>
      <c r="H10" s="209"/>
      <c r="I10" s="209"/>
      <c r="J10" s="22"/>
      <c r="K10" s="17" t="s">
        <v>11</v>
      </c>
      <c r="L10" s="301"/>
      <c r="Q10" s="1029" t="s">
        <v>236</v>
      </c>
      <c r="R10" s="1029"/>
      <c r="S10" s="1029"/>
      <c r="T10" s="1029"/>
    </row>
    <row r="11" spans="1:20" ht="14.25" customHeight="1" thickBot="1" x14ac:dyDescent="0.3">
      <c r="A11" s="1106" t="s">
        <v>12</v>
      </c>
      <c r="B11" s="1106"/>
      <c r="C11" s="207"/>
      <c r="D11" s="207"/>
      <c r="E11" s="207"/>
      <c r="F11" s="207"/>
      <c r="G11" s="207"/>
      <c r="H11" s="207"/>
      <c r="I11" s="207"/>
      <c r="J11" s="18"/>
      <c r="K11" s="18"/>
      <c r="L11" s="12"/>
      <c r="Q11" s="1029"/>
      <c r="R11" s="1029"/>
      <c r="S11" s="1029"/>
      <c r="T11" s="1029"/>
    </row>
    <row r="12" spans="1:20" s="13" customFormat="1" ht="21" customHeight="1" x14ac:dyDescent="0.2">
      <c r="A12" s="1069" t="s">
        <v>226</v>
      </c>
      <c r="B12" s="1069"/>
      <c r="C12" s="1069"/>
      <c r="D12" s="1069"/>
      <c r="E12" s="1069"/>
      <c r="F12" s="1069"/>
      <c r="G12" s="1069"/>
      <c r="H12" s="1069"/>
      <c r="I12" s="1069"/>
      <c r="J12" s="1069"/>
      <c r="K12" s="1069"/>
      <c r="L12" s="1069"/>
      <c r="Q12" s="1029"/>
      <c r="R12" s="1029"/>
      <c r="S12" s="1029"/>
      <c r="T12" s="1029"/>
    </row>
    <row r="13" spans="1:20" x14ac:dyDescent="0.25">
      <c r="A13" s="1067" t="s">
        <v>17</v>
      </c>
      <c r="B13" s="1068"/>
      <c r="C13" s="1072" t="s">
        <v>22</v>
      </c>
      <c r="D13" s="1072" t="s">
        <v>2</v>
      </c>
      <c r="E13" s="1075" t="s">
        <v>3</v>
      </c>
      <c r="F13" s="1076"/>
      <c r="G13" s="1065"/>
      <c r="H13" s="1077" t="s">
        <v>158</v>
      </c>
      <c r="I13" s="1077" t="s">
        <v>14</v>
      </c>
      <c r="J13" s="1086" t="s">
        <v>207</v>
      </c>
      <c r="K13" s="1086"/>
      <c r="L13" s="1087"/>
      <c r="Q13" s="1029"/>
      <c r="R13" s="1029"/>
      <c r="S13" s="1029"/>
      <c r="T13" s="1029"/>
    </row>
    <row r="14" spans="1:20" x14ac:dyDescent="0.25">
      <c r="A14" s="1082"/>
      <c r="B14" s="1083"/>
      <c r="C14" s="1073"/>
      <c r="D14" s="1073"/>
      <c r="E14" s="1080" t="s">
        <v>21</v>
      </c>
      <c r="F14" s="1081"/>
      <c r="G14" s="1072" t="s">
        <v>1</v>
      </c>
      <c r="H14" s="1078"/>
      <c r="I14" s="1078"/>
      <c r="J14" s="1071" t="s">
        <v>20</v>
      </c>
      <c r="K14" s="1088" t="s">
        <v>6</v>
      </c>
      <c r="L14" s="1089" t="s">
        <v>7</v>
      </c>
      <c r="Q14" s="1029"/>
      <c r="R14" s="1029"/>
      <c r="S14" s="1029"/>
      <c r="T14" s="1029"/>
    </row>
    <row r="15" spans="1:20" x14ac:dyDescent="0.25">
      <c r="A15" s="1084"/>
      <c r="B15" s="1085"/>
      <c r="C15" s="1074"/>
      <c r="D15" s="1074"/>
      <c r="E15" s="31" t="s">
        <v>0</v>
      </c>
      <c r="F15" s="31" t="s">
        <v>208</v>
      </c>
      <c r="G15" s="1074"/>
      <c r="H15" s="1079"/>
      <c r="I15" s="1079"/>
      <c r="J15" s="1071"/>
      <c r="K15" s="1088"/>
      <c r="L15" s="1089"/>
      <c r="Q15" s="1029"/>
      <c r="R15" s="1029"/>
      <c r="S15" s="1029"/>
      <c r="T15" s="1029"/>
    </row>
    <row r="16" spans="1:20" s="14" customFormat="1" ht="15.75" thickBot="1" x14ac:dyDescent="0.3">
      <c r="A16" s="1067">
        <v>1</v>
      </c>
      <c r="B16" s="1068"/>
      <c r="C16" s="29">
        <v>2</v>
      </c>
      <c r="D16" s="29">
        <v>3</v>
      </c>
      <c r="E16" s="33">
        <v>4</v>
      </c>
      <c r="F16" s="29">
        <v>5</v>
      </c>
      <c r="G16" s="29">
        <v>6</v>
      </c>
      <c r="H16" s="32">
        <v>7</v>
      </c>
      <c r="I16" s="29">
        <v>8</v>
      </c>
      <c r="J16" s="245">
        <v>9</v>
      </c>
      <c r="K16" s="255">
        <v>10</v>
      </c>
      <c r="L16" s="251">
        <v>11</v>
      </c>
      <c r="Q16" s="287"/>
      <c r="R16" s="287"/>
      <c r="S16" s="287"/>
      <c r="T16" s="287"/>
    </row>
    <row r="17" spans="1:20" ht="31.15" customHeight="1" x14ac:dyDescent="0.25">
      <c r="A17" s="1094"/>
      <c r="B17" s="1095"/>
      <c r="C17" s="331"/>
      <c r="D17" s="289">
        <v>1000</v>
      </c>
      <c r="E17" s="290"/>
      <c r="F17" s="328"/>
      <c r="G17" s="291"/>
      <c r="H17" s="306" t="s">
        <v>239</v>
      </c>
      <c r="I17" s="292"/>
      <c r="J17" s="293"/>
      <c r="K17" s="302"/>
      <c r="L17" s="303"/>
      <c r="Q17" s="1024" t="s">
        <v>237</v>
      </c>
      <c r="R17" s="1024"/>
      <c r="S17" s="1024"/>
      <c r="T17" s="1024"/>
    </row>
    <row r="18" spans="1:20" ht="13.7" customHeight="1" x14ac:dyDescent="0.25">
      <c r="A18" s="1065"/>
      <c r="B18" s="1066"/>
      <c r="C18" s="3"/>
      <c r="D18" s="6">
        <v>2000</v>
      </c>
      <c r="E18" s="249"/>
      <c r="F18" s="246"/>
      <c r="G18" s="246"/>
      <c r="H18" s="246"/>
      <c r="I18" s="254"/>
      <c r="J18" s="252"/>
      <c r="K18" s="210"/>
      <c r="L18" s="210"/>
      <c r="Q18" s="1024"/>
      <c r="R18" s="1024"/>
      <c r="S18" s="1024"/>
      <c r="T18" s="1024"/>
    </row>
    <row r="19" spans="1:20" ht="13.7" customHeight="1" x14ac:dyDescent="0.25">
      <c r="A19" s="1065"/>
      <c r="B19" s="1066"/>
      <c r="C19" s="3"/>
      <c r="D19" s="6"/>
      <c r="E19" s="24"/>
      <c r="F19" s="2"/>
      <c r="G19" s="2"/>
      <c r="H19" s="2"/>
      <c r="I19" s="254"/>
      <c r="J19" s="252"/>
      <c r="K19" s="210"/>
      <c r="L19" s="210"/>
      <c r="Q19" s="1024"/>
      <c r="R19" s="1024"/>
      <c r="S19" s="1024"/>
      <c r="T19" s="1024"/>
    </row>
    <row r="20" spans="1:20" ht="39" customHeight="1" thickBot="1" x14ac:dyDescent="0.3">
      <c r="A20" s="1064" t="s">
        <v>152</v>
      </c>
      <c r="B20" s="1064"/>
      <c r="C20" s="1064"/>
      <c r="D20" s="26">
        <v>9000</v>
      </c>
      <c r="E20" s="25" t="s">
        <v>5</v>
      </c>
      <c r="F20" s="7" t="s">
        <v>5</v>
      </c>
      <c r="G20" s="686" t="s">
        <v>240</v>
      </c>
      <c r="H20" s="329" t="s">
        <v>240</v>
      </c>
      <c r="I20" s="675" t="s">
        <v>646</v>
      </c>
      <c r="J20" s="256" t="s">
        <v>5</v>
      </c>
      <c r="K20" s="251" t="s">
        <v>5</v>
      </c>
      <c r="L20" s="262" t="s">
        <v>5</v>
      </c>
      <c r="Q20" s="1024"/>
      <c r="R20" s="1024"/>
      <c r="S20" s="1024"/>
      <c r="T20" s="1024"/>
    </row>
    <row r="21" spans="1:20" s="13" customFormat="1" ht="21" customHeight="1" x14ac:dyDescent="0.2">
      <c r="A21" s="1069" t="s">
        <v>161</v>
      </c>
      <c r="B21" s="1069"/>
      <c r="C21" s="1069"/>
      <c r="D21" s="1069"/>
      <c r="E21" s="1069"/>
      <c r="F21" s="1069"/>
      <c r="G21" s="1069"/>
      <c r="H21" s="1069"/>
      <c r="I21" s="1069"/>
      <c r="J21" s="1069"/>
      <c r="K21" s="1069"/>
      <c r="L21" s="1069"/>
      <c r="Q21" s="1024"/>
      <c r="R21" s="1024"/>
      <c r="S21" s="1024"/>
      <c r="T21" s="1024"/>
    </row>
    <row r="22" spans="1:20" x14ac:dyDescent="0.25">
      <c r="A22" s="1067" t="s">
        <v>18</v>
      </c>
      <c r="B22" s="1068"/>
      <c r="C22" s="1072" t="s">
        <v>22</v>
      </c>
      <c r="D22" s="1072" t="s">
        <v>2</v>
      </c>
      <c r="E22" s="1075" t="s">
        <v>4</v>
      </c>
      <c r="F22" s="1076"/>
      <c r="G22" s="1065"/>
      <c r="H22" s="1077" t="s">
        <v>15</v>
      </c>
      <c r="I22" s="1077" t="s">
        <v>14</v>
      </c>
      <c r="J22" s="1086" t="s">
        <v>207</v>
      </c>
      <c r="K22" s="1086"/>
      <c r="L22" s="1087"/>
      <c r="Q22" s="1024"/>
      <c r="R22" s="1024"/>
      <c r="S22" s="1024"/>
      <c r="T22" s="1024"/>
    </row>
    <row r="23" spans="1:20" ht="15" customHeight="1" x14ac:dyDescent="0.25">
      <c r="A23" s="1082"/>
      <c r="B23" s="1083"/>
      <c r="C23" s="1073"/>
      <c r="D23" s="1073"/>
      <c r="E23" s="1080" t="s">
        <v>21</v>
      </c>
      <c r="F23" s="1081"/>
      <c r="G23" s="1077" t="s">
        <v>1</v>
      </c>
      <c r="H23" s="1078"/>
      <c r="I23" s="1078"/>
      <c r="J23" s="1071" t="s">
        <v>20</v>
      </c>
      <c r="K23" s="1088" t="s">
        <v>6</v>
      </c>
      <c r="L23" s="1089" t="s">
        <v>7</v>
      </c>
      <c r="Q23" s="1024"/>
      <c r="R23" s="1024"/>
      <c r="S23" s="1024"/>
      <c r="T23" s="1024"/>
    </row>
    <row r="24" spans="1:20" x14ac:dyDescent="0.25">
      <c r="A24" s="1084"/>
      <c r="B24" s="1085"/>
      <c r="C24" s="1074"/>
      <c r="D24" s="1074"/>
      <c r="E24" s="31" t="s">
        <v>0</v>
      </c>
      <c r="F24" s="31" t="s">
        <v>208</v>
      </c>
      <c r="G24" s="1079"/>
      <c r="H24" s="1079"/>
      <c r="I24" s="1079"/>
      <c r="J24" s="1071"/>
      <c r="K24" s="1088"/>
      <c r="L24" s="1089"/>
    </row>
    <row r="25" spans="1:20" s="14" customFormat="1" ht="13.5" thickBot="1" x14ac:dyDescent="0.25">
      <c r="A25" s="1067">
        <v>1</v>
      </c>
      <c r="B25" s="1068"/>
      <c r="C25" s="29">
        <v>2</v>
      </c>
      <c r="D25" s="29">
        <v>3</v>
      </c>
      <c r="E25" s="29">
        <v>4</v>
      </c>
      <c r="F25" s="29">
        <v>5</v>
      </c>
      <c r="G25" s="29">
        <v>6</v>
      </c>
      <c r="H25" s="32">
        <v>7</v>
      </c>
      <c r="I25" s="29">
        <v>8</v>
      </c>
      <c r="J25" s="245">
        <v>9</v>
      </c>
      <c r="K25" s="255">
        <v>10</v>
      </c>
      <c r="L25" s="251">
        <v>11</v>
      </c>
      <c r="Q25" s="1021" t="s">
        <v>238</v>
      </c>
      <c r="R25" s="1021"/>
      <c r="S25" s="1021"/>
      <c r="T25" s="1021"/>
    </row>
    <row r="26" spans="1:20" ht="13.7" customHeight="1" x14ac:dyDescent="0.25">
      <c r="A26" s="1070"/>
      <c r="B26" s="1071"/>
      <c r="C26" s="3"/>
      <c r="D26" s="4">
        <v>1000</v>
      </c>
      <c r="E26" s="27"/>
      <c r="F26" s="10"/>
      <c r="G26" s="10"/>
      <c r="H26" s="10"/>
      <c r="I26" s="206"/>
      <c r="J26" s="257"/>
      <c r="K26" s="258"/>
      <c r="L26" s="2"/>
      <c r="Q26" s="1021"/>
      <c r="R26" s="1021"/>
      <c r="S26" s="1021"/>
      <c r="T26" s="1021"/>
    </row>
    <row r="27" spans="1:20" ht="13.7" customHeight="1" x14ac:dyDescent="0.25">
      <c r="A27" s="1065"/>
      <c r="B27" s="1066"/>
      <c r="C27" s="3"/>
      <c r="D27" s="6">
        <v>2000</v>
      </c>
      <c r="E27" s="24"/>
      <c r="F27" s="2"/>
      <c r="G27" s="2"/>
      <c r="H27" s="2"/>
      <c r="I27" s="16"/>
      <c r="J27" s="24"/>
      <c r="K27" s="2"/>
      <c r="L27" s="2"/>
      <c r="Q27" s="1021"/>
      <c r="R27" s="1021"/>
      <c r="S27" s="1021"/>
      <c r="T27" s="1021"/>
    </row>
    <row r="28" spans="1:20" ht="13.7" customHeight="1" x14ac:dyDescent="0.25">
      <c r="A28" s="1065"/>
      <c r="B28" s="1066"/>
      <c r="C28" s="3"/>
      <c r="D28" s="6"/>
      <c r="E28" s="24"/>
      <c r="F28" s="2"/>
      <c r="G28" s="2"/>
      <c r="H28" s="2"/>
      <c r="I28" s="16"/>
      <c r="J28" s="24"/>
      <c r="K28" s="2"/>
      <c r="L28" s="2"/>
      <c r="Q28" s="1021"/>
      <c r="R28" s="1021"/>
      <c r="S28" s="1021"/>
      <c r="T28" s="1021"/>
    </row>
    <row r="29" spans="1:20" ht="13.7" customHeight="1" thickBot="1" x14ac:dyDescent="0.3">
      <c r="A29" s="1064" t="s">
        <v>152</v>
      </c>
      <c r="B29" s="1064"/>
      <c r="C29" s="1064"/>
      <c r="D29" s="26">
        <v>9000</v>
      </c>
      <c r="E29" s="25" t="s">
        <v>5</v>
      </c>
      <c r="F29" s="7" t="s">
        <v>5</v>
      </c>
      <c r="G29" s="685"/>
      <c r="H29" s="8"/>
      <c r="I29" s="675" t="s">
        <v>646</v>
      </c>
      <c r="J29" s="256" t="s">
        <v>5</v>
      </c>
      <c r="K29" s="251" t="s">
        <v>5</v>
      </c>
      <c r="L29" s="262" t="s">
        <v>5</v>
      </c>
      <c r="Q29" s="1021"/>
      <c r="R29" s="1021"/>
      <c r="S29" s="1021"/>
      <c r="T29" s="1021"/>
    </row>
    <row r="30" spans="1:20" ht="21" customHeight="1" x14ac:dyDescent="0.25">
      <c r="A30" s="1069" t="s">
        <v>224</v>
      </c>
      <c r="B30" s="1069"/>
      <c r="C30" s="1069"/>
      <c r="D30" s="1069"/>
      <c r="E30" s="1069"/>
      <c r="F30" s="1069"/>
      <c r="G30" s="1069"/>
      <c r="H30" s="1069"/>
      <c r="I30" s="1069"/>
      <c r="J30" s="1069"/>
      <c r="K30" s="1069"/>
      <c r="L30" s="1069"/>
      <c r="Q30" s="1021"/>
      <c r="R30" s="1021"/>
      <c r="S30" s="1021"/>
      <c r="T30" s="1021"/>
    </row>
    <row r="31" spans="1:20" x14ac:dyDescent="0.25">
      <c r="A31" s="1067" t="s">
        <v>19</v>
      </c>
      <c r="B31" s="1068"/>
      <c r="C31" s="1072" t="s">
        <v>22</v>
      </c>
      <c r="D31" s="1072" t="s">
        <v>2</v>
      </c>
      <c r="E31" s="1075" t="s">
        <v>222</v>
      </c>
      <c r="F31" s="1076"/>
      <c r="G31" s="1065"/>
      <c r="H31" s="1077" t="s">
        <v>13</v>
      </c>
      <c r="I31" s="1077" t="s">
        <v>14</v>
      </c>
      <c r="J31" s="1086" t="s">
        <v>207</v>
      </c>
      <c r="K31" s="1086"/>
      <c r="L31" s="1087"/>
    </row>
    <row r="32" spans="1:20" ht="15" customHeight="1" x14ac:dyDescent="0.25">
      <c r="A32" s="1082"/>
      <c r="B32" s="1083"/>
      <c r="C32" s="1073"/>
      <c r="D32" s="1073"/>
      <c r="E32" s="1080" t="s">
        <v>21</v>
      </c>
      <c r="F32" s="1081"/>
      <c r="G32" s="1072" t="s">
        <v>1</v>
      </c>
      <c r="H32" s="1078"/>
      <c r="I32" s="1078"/>
      <c r="J32" s="1071" t="s">
        <v>20</v>
      </c>
      <c r="K32" s="1088" t="s">
        <v>6</v>
      </c>
      <c r="L32" s="1089" t="s">
        <v>7</v>
      </c>
    </row>
    <row r="33" spans="1:12" x14ac:dyDescent="0.25">
      <c r="A33" s="1084"/>
      <c r="B33" s="1085"/>
      <c r="C33" s="1074"/>
      <c r="D33" s="1074"/>
      <c r="E33" s="31" t="s">
        <v>0</v>
      </c>
      <c r="F33" s="31" t="s">
        <v>208</v>
      </c>
      <c r="G33" s="1074"/>
      <c r="H33" s="1079"/>
      <c r="I33" s="1079"/>
      <c r="J33" s="1071"/>
      <c r="K33" s="1088"/>
      <c r="L33" s="1089"/>
    </row>
    <row r="34" spans="1:12" s="14" customFormat="1" ht="13.5" thickBot="1" x14ac:dyDescent="0.25">
      <c r="A34" s="1067">
        <v>1</v>
      </c>
      <c r="B34" s="1068"/>
      <c r="C34" s="29">
        <v>2</v>
      </c>
      <c r="D34" s="29">
        <v>3</v>
      </c>
      <c r="E34" s="30">
        <v>4</v>
      </c>
      <c r="F34" s="28">
        <v>5</v>
      </c>
      <c r="G34" s="7">
        <v>6</v>
      </c>
      <c r="H34" s="7">
        <v>7</v>
      </c>
      <c r="I34" s="28">
        <v>8</v>
      </c>
      <c r="J34" s="246">
        <v>9</v>
      </c>
      <c r="K34" s="248">
        <v>10</v>
      </c>
      <c r="L34" s="247">
        <v>11</v>
      </c>
    </row>
    <row r="35" spans="1:12" ht="13.7" customHeight="1" x14ac:dyDescent="0.25">
      <c r="A35" s="1065"/>
      <c r="B35" s="1066"/>
      <c r="C35" s="3"/>
      <c r="D35" s="4">
        <v>1000</v>
      </c>
      <c r="E35" s="23"/>
      <c r="F35" s="5"/>
      <c r="G35" s="5"/>
      <c r="H35" s="15"/>
      <c r="I35" s="253"/>
      <c r="J35" s="260"/>
      <c r="K35" s="261"/>
      <c r="L35" s="211"/>
    </row>
    <row r="36" spans="1:12" ht="13.7" customHeight="1" x14ac:dyDescent="0.25">
      <c r="A36" s="1065"/>
      <c r="B36" s="1066"/>
      <c r="C36" s="3"/>
      <c r="D36" s="6">
        <v>2000</v>
      </c>
      <c r="E36" s="249"/>
      <c r="F36" s="246"/>
      <c r="G36" s="246"/>
      <c r="H36" s="247"/>
      <c r="I36" s="254"/>
      <c r="J36" s="259"/>
      <c r="K36" s="211"/>
      <c r="L36" s="211"/>
    </row>
    <row r="37" spans="1:12" ht="13.7" customHeight="1" x14ac:dyDescent="0.25">
      <c r="A37" s="1065"/>
      <c r="B37" s="1066"/>
      <c r="C37" s="3"/>
      <c r="D37" s="6"/>
      <c r="E37" s="24"/>
      <c r="F37" s="2"/>
      <c r="G37" s="2"/>
      <c r="H37" s="3"/>
      <c r="I37" s="254"/>
      <c r="J37" s="259"/>
      <c r="K37" s="211"/>
      <c r="L37" s="211"/>
    </row>
    <row r="38" spans="1:12" ht="13.7" customHeight="1" thickBot="1" x14ac:dyDescent="0.3">
      <c r="A38" s="1064" t="s">
        <v>152</v>
      </c>
      <c r="B38" s="1064"/>
      <c r="C38" s="1064"/>
      <c r="D38" s="26">
        <v>9000</v>
      </c>
      <c r="E38" s="25" t="s">
        <v>5</v>
      </c>
      <c r="F38" s="7" t="s">
        <v>5</v>
      </c>
      <c r="G38" s="687"/>
      <c r="H38" s="9"/>
      <c r="I38" s="675" t="s">
        <v>646</v>
      </c>
      <c r="J38" s="256" t="s">
        <v>5</v>
      </c>
      <c r="K38" s="251" t="s">
        <v>5</v>
      </c>
      <c r="L38" s="262" t="s">
        <v>5</v>
      </c>
    </row>
    <row r="39" spans="1:12" ht="37.5" customHeight="1" x14ac:dyDescent="0.25">
      <c r="A39" s="264" t="s">
        <v>209</v>
      </c>
      <c r="B39" s="1102"/>
      <c r="C39" s="1102"/>
      <c r="D39" s="1102"/>
      <c r="E39" s="312"/>
      <c r="F39" s="342"/>
      <c r="G39" s="343"/>
      <c r="H39" s="344"/>
      <c r="I39" s="312"/>
      <c r="J39" s="1097"/>
      <c r="K39" s="1097"/>
    </row>
    <row r="40" spans="1:12" ht="18.75" customHeight="1" x14ac:dyDescent="0.25">
      <c r="A40" s="265"/>
      <c r="B40" s="1098" t="s">
        <v>199</v>
      </c>
      <c r="C40" s="1098"/>
      <c r="D40" s="1098"/>
      <c r="E40" s="313"/>
      <c r="F40" s="1100" t="s">
        <v>200</v>
      </c>
      <c r="G40" s="1100"/>
      <c r="H40" s="1100"/>
      <c r="I40" s="313"/>
      <c r="J40" s="1098" t="s">
        <v>201</v>
      </c>
      <c r="K40" s="1098"/>
    </row>
    <row r="41" spans="1:12" x14ac:dyDescent="0.25">
      <c r="A41" s="265" t="s">
        <v>202</v>
      </c>
      <c r="B41" s="1103"/>
      <c r="C41" s="1103"/>
      <c r="D41" s="1103"/>
      <c r="E41" s="313"/>
      <c r="F41" s="1099"/>
      <c r="G41" s="1099"/>
      <c r="H41" s="1099"/>
      <c r="I41" s="313"/>
      <c r="J41" s="1099"/>
      <c r="K41" s="1099"/>
    </row>
    <row r="42" spans="1:12" ht="15" customHeight="1" x14ac:dyDescent="0.25">
      <c r="A42" s="266"/>
      <c r="B42" s="1047" t="s">
        <v>199</v>
      </c>
      <c r="C42" s="1047"/>
      <c r="D42" s="1047"/>
      <c r="E42" s="14"/>
      <c r="F42" s="1101" t="s">
        <v>203</v>
      </c>
      <c r="G42" s="1101"/>
      <c r="H42" s="1101"/>
      <c r="I42" s="14"/>
      <c r="J42" s="1047" t="s">
        <v>204</v>
      </c>
      <c r="K42" s="1047"/>
    </row>
    <row r="43" spans="1:12" ht="22.7" customHeight="1" x14ac:dyDescent="0.25">
      <c r="A43" s="345" t="s">
        <v>205</v>
      </c>
      <c r="B43" s="234"/>
      <c r="C43" s="230"/>
      <c r="D43" s="230"/>
      <c r="E43" s="235"/>
      <c r="F43" s="236"/>
      <c r="G43" s="230"/>
      <c r="H43" s="236"/>
    </row>
  </sheetData>
  <customSheetViews>
    <customSheetView guid="{BA6529BE-B863-4BA8-8CC0-F00E437619FD}" scale="85" showGridLines="0" fitToPage="1">
      <selection activeCell="H17" sqref="H17"/>
      <pageMargins left="0.70866141732283472" right="0.39370078740157483" top="0.59055118110236227" bottom="0.39370078740157483" header="0.15748031496062992" footer="0"/>
      <pageSetup paperSize="9" scale="54" fitToHeight="0" orientation="landscape" useFirstPageNumber="1" r:id="rId1"/>
      <headerFooter differentFirst="1"/>
    </customSheetView>
    <customSheetView guid="{95DD708D-4A5C-408B-8CB3-ECC420750A58}" scale="85" showGridLines="0" fitToPage="1">
      <selection activeCell="H17" sqref="H17"/>
      <pageMargins left="0.70866141732283472" right="0.39370078740157483" top="0.59055118110236227" bottom="0.39370078740157483" header="0.15748031496062992" footer="0"/>
      <pageSetup paperSize="9" scale="54" fitToHeight="0" orientation="landscape" useFirstPageNumber="1" r:id="rId2"/>
      <headerFooter differentFirst="1"/>
    </customSheetView>
    <customSheetView guid="{D5E1E135-06FF-4731-AF73-082FBD4542B2}" scale="85" showGridLines="0" fitToPage="1">
      <selection activeCell="H17" sqref="H17"/>
      <pageMargins left="0.70866141732283472" right="0.39370078740157483" top="0.59055118110236227" bottom="0.39370078740157483" header="0.15748031496062992" footer="0"/>
      <pageSetup paperSize="9" scale="54" fitToHeight="0" orientation="landscape" useFirstPageNumber="1" r:id="rId3"/>
      <headerFooter differentFirst="1"/>
    </customSheetView>
    <customSheetView guid="{5D0CB696-94A5-4D01-93B2-E30B23A894E2}" scale="85" showGridLines="0" fitToPage="1" topLeftCell="A3">
      <selection activeCell="Q17" sqref="Q16:W23"/>
      <pageMargins left="0.70866141732283472" right="0.39370078740157483" top="0.59055118110236227" bottom="0.39370078740157483" header="0.15748031496062992" footer="0"/>
      <pageSetup paperSize="9" scale="68" fitToHeight="0" orientation="landscape" useFirstPageNumber="1" r:id="rId4"/>
      <headerFooter differentFirst="1"/>
    </customSheetView>
    <customSheetView guid="{E23BC486-85E6-4A44-88C1-79DF561C9EE6}" scale="85" showGridLines="0" fitToPage="1">
      <selection activeCell="H17" sqref="H17"/>
      <pageMargins left="0.70866141732283472" right="0.39370078740157483" top="0.59055118110236227" bottom="0.39370078740157483" header="0.15748031496062992" footer="0"/>
      <pageSetup paperSize="9" scale="54" fitToHeight="0" orientation="landscape" useFirstPageNumber="1" r:id="rId5"/>
      <headerFooter differentFirst="1"/>
    </customSheetView>
  </customSheetViews>
  <mergeCells count="77">
    <mergeCell ref="Q3:T8"/>
    <mergeCell ref="Q17:T23"/>
    <mergeCell ref="Q10:T15"/>
    <mergeCell ref="B39:D39"/>
    <mergeCell ref="B41:D41"/>
    <mergeCell ref="B40:D40"/>
    <mergeCell ref="G14:G15"/>
    <mergeCell ref="J14:J15"/>
    <mergeCell ref="H13:H15"/>
    <mergeCell ref="C3:J3"/>
    <mergeCell ref="A18:B18"/>
    <mergeCell ref="D13:D15"/>
    <mergeCell ref="A8:B9"/>
    <mergeCell ref="A10:B10"/>
    <mergeCell ref="A11:B11"/>
    <mergeCell ref="A12:L12"/>
    <mergeCell ref="B42:D42"/>
    <mergeCell ref="J39:K39"/>
    <mergeCell ref="J40:K40"/>
    <mergeCell ref="J41:K41"/>
    <mergeCell ref="J42:K42"/>
    <mergeCell ref="F40:H40"/>
    <mergeCell ref="F41:H41"/>
    <mergeCell ref="F42:H42"/>
    <mergeCell ref="K14:K15"/>
    <mergeCell ref="L14:L15"/>
    <mergeCell ref="E14:F14"/>
    <mergeCell ref="C13:C15"/>
    <mergeCell ref="A13:B15"/>
    <mergeCell ref="E13:G13"/>
    <mergeCell ref="A2:L2"/>
    <mergeCell ref="L8:L9"/>
    <mergeCell ref="H22:H24"/>
    <mergeCell ref="I22:I24"/>
    <mergeCell ref="J22:L22"/>
    <mergeCell ref="J23:J24"/>
    <mergeCell ref="E23:F23"/>
    <mergeCell ref="K23:K24"/>
    <mergeCell ref="L23:L24"/>
    <mergeCell ref="A19:B19"/>
    <mergeCell ref="A20:C20"/>
    <mergeCell ref="A16:B16"/>
    <mergeCell ref="A17:B17"/>
    <mergeCell ref="I13:I15"/>
    <mergeCell ref="A7:B7"/>
    <mergeCell ref="J13:L13"/>
    <mergeCell ref="A34:B34"/>
    <mergeCell ref="A35:B35"/>
    <mergeCell ref="A21:L21"/>
    <mergeCell ref="A22:B24"/>
    <mergeCell ref="C22:C24"/>
    <mergeCell ref="J31:L31"/>
    <mergeCell ref="J32:J33"/>
    <mergeCell ref="K32:K33"/>
    <mergeCell ref="L32:L33"/>
    <mergeCell ref="G32:G33"/>
    <mergeCell ref="E22:G22"/>
    <mergeCell ref="D22:D24"/>
    <mergeCell ref="D31:D33"/>
    <mergeCell ref="A31:B33"/>
    <mergeCell ref="G23:G24"/>
    <mergeCell ref="Q25:T30"/>
    <mergeCell ref="I1:L1"/>
    <mergeCell ref="A38:C38"/>
    <mergeCell ref="A27:B27"/>
    <mergeCell ref="A28:B28"/>
    <mergeCell ref="A25:B25"/>
    <mergeCell ref="A30:L30"/>
    <mergeCell ref="A26:B26"/>
    <mergeCell ref="C31:C33"/>
    <mergeCell ref="E31:G31"/>
    <mergeCell ref="H31:H33"/>
    <mergeCell ref="I31:I33"/>
    <mergeCell ref="A29:C29"/>
    <mergeCell ref="A36:B36"/>
    <mergeCell ref="E32:F32"/>
    <mergeCell ref="A37:B37"/>
  </mergeCells>
  <pageMargins left="0.70866141732283472" right="0.39370078740157483" top="0.59055118110236227" bottom="0.39370078740157483" header="0.15748031496062992" footer="0"/>
  <pageSetup paperSize="9" scale="54" fitToHeight="0" orientation="landscape" useFirstPageNumber="1" r:id="rId6"/>
  <headerFooter differentFirst="1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A34"/>
  <sheetViews>
    <sheetView showGridLines="0" zoomScale="85" zoomScaleNormal="85" zoomScaleSheetLayoutView="100" workbookViewId="0">
      <selection activeCell="I18" sqref="I18"/>
    </sheetView>
  </sheetViews>
  <sheetFormatPr defaultColWidth="9.140625" defaultRowHeight="15" x14ac:dyDescent="0.25"/>
  <cols>
    <col min="1" max="1" width="25.85546875" style="35" customWidth="1"/>
    <col min="2" max="2" width="11.5703125" style="35" customWidth="1"/>
    <col min="3" max="3" width="10.140625" style="34" customWidth="1"/>
    <col min="4" max="4" width="11.42578125" style="34" customWidth="1"/>
    <col min="5" max="5" width="15.28515625" style="34" customWidth="1"/>
    <col min="6" max="6" width="9" style="34" customWidth="1"/>
    <col min="7" max="7" width="17.85546875" style="34" customWidth="1"/>
    <col min="8" max="8" width="18.7109375" style="34" customWidth="1"/>
    <col min="9" max="9" width="15.42578125" style="34" customWidth="1"/>
    <col min="10" max="10" width="16.28515625" style="34" customWidth="1"/>
    <col min="11" max="12" width="12.7109375" style="34" customWidth="1"/>
    <col min="13" max="13" width="19.5703125" style="34" customWidth="1"/>
    <col min="14" max="14" width="9.140625" style="34"/>
    <col min="15" max="18" width="8.85546875"/>
    <col min="19" max="19" width="9.7109375" style="34" bestFit="1" customWidth="1"/>
    <col min="20" max="20" width="10.5703125" style="34" bestFit="1" customWidth="1"/>
    <col min="21" max="261" width="9.140625" style="34"/>
    <col min="262" max="16384" width="9.140625" style="35"/>
  </cols>
  <sheetData>
    <row r="1" spans="1:261" ht="42.75" customHeight="1" x14ac:dyDescent="0.2">
      <c r="A1" s="1124" t="s">
        <v>225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5"/>
      <c r="O1" s="1125"/>
      <c r="P1" s="1125"/>
      <c r="Q1" s="1125"/>
      <c r="R1" s="1125"/>
      <c r="S1" s="1125"/>
      <c r="T1" s="1125"/>
      <c r="U1" s="1125"/>
      <c r="V1" s="1125"/>
      <c r="W1" s="1125"/>
    </row>
    <row r="2" spans="1:261" ht="12.7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6"/>
      <c r="O2" s="288" t="s">
        <v>234</v>
      </c>
      <c r="P2" s="287"/>
      <c r="Q2" s="287"/>
      <c r="R2" s="287"/>
      <c r="S2" s="36"/>
      <c r="T2" s="36"/>
      <c r="U2" s="36"/>
      <c r="V2" s="36"/>
      <c r="W2" s="36"/>
    </row>
    <row r="3" spans="1:261" ht="13.5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8"/>
      <c r="K3" s="38"/>
      <c r="L3" s="39"/>
      <c r="M3" s="40" t="s">
        <v>27</v>
      </c>
      <c r="N3" s="36"/>
      <c r="O3" s="1027" t="s">
        <v>235</v>
      </c>
      <c r="P3" s="1027"/>
      <c r="Q3" s="1027"/>
      <c r="R3" s="1027"/>
      <c r="S3" s="36"/>
      <c r="T3" s="36"/>
      <c r="U3" s="36"/>
      <c r="V3" s="36"/>
      <c r="W3" s="36"/>
    </row>
    <row r="4" spans="1:261" ht="12.75" x14ac:dyDescent="0.2">
      <c r="A4" s="1126" t="s">
        <v>28</v>
      </c>
      <c r="B4" s="1126"/>
      <c r="C4" s="1126"/>
      <c r="D4" s="1126"/>
      <c r="E4" s="1126"/>
      <c r="F4" s="1126"/>
      <c r="G4" s="1126"/>
      <c r="H4" s="1126"/>
      <c r="I4" s="1126"/>
      <c r="J4" s="1126"/>
      <c r="K4" s="41"/>
      <c r="L4" s="42" t="s">
        <v>29</v>
      </c>
      <c r="M4" s="307"/>
      <c r="N4" s="36"/>
      <c r="O4" s="1027"/>
      <c r="P4" s="1027"/>
      <c r="Q4" s="1027"/>
      <c r="R4" s="1027"/>
      <c r="S4" s="36"/>
      <c r="T4" s="36"/>
      <c r="U4" s="36"/>
      <c r="V4" s="36"/>
      <c r="W4" s="36"/>
    </row>
    <row r="5" spans="1:261" ht="12.75" x14ac:dyDescent="0.2">
      <c r="A5" s="37"/>
      <c r="B5" s="37"/>
      <c r="C5" s="37"/>
      <c r="D5" s="37"/>
      <c r="E5" s="37"/>
      <c r="F5" s="37"/>
      <c r="G5" s="37"/>
      <c r="H5" s="37"/>
      <c r="I5" s="37"/>
      <c r="J5" s="38"/>
      <c r="K5" s="1127" t="s">
        <v>26</v>
      </c>
      <c r="L5" s="1128"/>
      <c r="M5" s="308"/>
      <c r="N5" s="36"/>
      <c r="O5" s="1027"/>
      <c r="P5" s="1027"/>
      <c r="Q5" s="1027"/>
      <c r="R5" s="1027"/>
      <c r="S5" s="36"/>
      <c r="T5" s="36"/>
      <c r="U5" s="36"/>
      <c r="V5" s="36"/>
      <c r="W5" s="36"/>
    </row>
    <row r="6" spans="1:261" ht="12.75" x14ac:dyDescent="0.2">
      <c r="A6" s="43"/>
      <c r="B6" s="43"/>
      <c r="C6" s="43"/>
      <c r="D6" s="43"/>
      <c r="E6" s="43"/>
      <c r="F6" s="43"/>
      <c r="G6" s="43"/>
      <c r="H6" s="43"/>
      <c r="I6" s="43"/>
      <c r="J6" s="38"/>
      <c r="K6" s="44"/>
      <c r="L6" s="45" t="s">
        <v>10</v>
      </c>
      <c r="M6" s="309"/>
      <c r="N6" s="36"/>
      <c r="O6" s="1027"/>
      <c r="P6" s="1027"/>
      <c r="Q6" s="1027"/>
      <c r="R6" s="1027"/>
      <c r="S6" s="36"/>
      <c r="T6" s="36"/>
      <c r="U6" s="36"/>
      <c r="V6" s="36"/>
      <c r="W6" s="36"/>
    </row>
    <row r="7" spans="1:261" ht="12.75" customHeight="1" x14ac:dyDescent="0.2">
      <c r="A7" s="1107" t="s">
        <v>23</v>
      </c>
      <c r="B7" s="1107"/>
      <c r="C7" s="1107"/>
      <c r="D7" s="1045"/>
      <c r="E7" s="1045"/>
      <c r="F7" s="1045"/>
      <c r="G7" s="1045"/>
      <c r="H7" s="1045"/>
      <c r="I7" s="1045"/>
      <c r="J7" s="1045"/>
      <c r="K7" s="42"/>
      <c r="L7" s="45" t="s">
        <v>16</v>
      </c>
      <c r="M7" s="308">
        <v>183701001</v>
      </c>
      <c r="N7" s="36"/>
      <c r="O7" s="1027"/>
      <c r="P7" s="1027"/>
      <c r="Q7" s="1027"/>
      <c r="R7" s="1027"/>
      <c r="S7" s="36"/>
      <c r="T7" s="36"/>
      <c r="U7" s="36"/>
      <c r="V7" s="36"/>
      <c r="W7" s="36"/>
    </row>
    <row r="8" spans="1:261" ht="27" customHeight="1" x14ac:dyDescent="0.2">
      <c r="A8" s="1107" t="s">
        <v>24</v>
      </c>
      <c r="B8" s="1107"/>
      <c r="C8" s="1107"/>
      <c r="D8" s="1046"/>
      <c r="E8" s="1046"/>
      <c r="F8" s="1046"/>
      <c r="G8" s="1046"/>
      <c r="H8" s="1046"/>
      <c r="I8" s="1046"/>
      <c r="J8" s="1046"/>
      <c r="K8" s="1127" t="s">
        <v>153</v>
      </c>
      <c r="L8" s="1128"/>
      <c r="M8" s="308"/>
      <c r="N8" s="36"/>
      <c r="O8" s="1027"/>
      <c r="P8" s="1027"/>
      <c r="Q8" s="1027"/>
      <c r="R8" s="1027"/>
      <c r="S8" s="36"/>
      <c r="T8" s="36"/>
      <c r="U8" s="36"/>
      <c r="V8" s="36"/>
      <c r="W8" s="36"/>
    </row>
    <row r="9" spans="1:261" ht="12.75" customHeight="1" x14ac:dyDescent="0.25">
      <c r="A9" s="1107" t="s">
        <v>30</v>
      </c>
      <c r="B9" s="1107"/>
      <c r="C9" s="1107"/>
      <c r="D9" s="611" t="s">
        <v>744</v>
      </c>
      <c r="E9" s="46"/>
      <c r="F9" s="46"/>
      <c r="G9" s="46"/>
      <c r="H9" s="46"/>
      <c r="I9" s="46"/>
      <c r="J9" s="46"/>
      <c r="K9" s="42"/>
      <c r="L9" s="45" t="s">
        <v>11</v>
      </c>
      <c r="M9" s="308"/>
      <c r="N9" s="36"/>
      <c r="O9" s="287"/>
      <c r="P9" s="287"/>
      <c r="Q9" s="287"/>
      <c r="R9" s="287"/>
      <c r="S9" s="36"/>
      <c r="T9" s="36"/>
      <c r="U9" s="36"/>
      <c r="V9" s="36"/>
      <c r="W9" s="36"/>
    </row>
    <row r="10" spans="1:261" ht="13.7" customHeight="1" thickBot="1" x14ac:dyDescent="0.25">
      <c r="A10" s="1108" t="s">
        <v>12</v>
      </c>
      <c r="B10" s="1108"/>
      <c r="C10" s="1108"/>
      <c r="D10" s="47"/>
      <c r="E10" s="47"/>
      <c r="F10" s="37"/>
      <c r="G10" s="37"/>
      <c r="H10" s="37"/>
      <c r="I10" s="37"/>
      <c r="J10" s="38"/>
      <c r="K10" s="38"/>
      <c r="L10" s="48"/>
      <c r="M10" s="49"/>
      <c r="N10" s="36"/>
      <c r="O10" s="1029" t="s">
        <v>236</v>
      </c>
      <c r="P10" s="1029"/>
      <c r="Q10" s="1029"/>
      <c r="R10" s="1029"/>
      <c r="S10" s="36"/>
      <c r="T10" s="36"/>
      <c r="U10" s="36"/>
      <c r="V10" s="36"/>
      <c r="W10" s="36"/>
    </row>
    <row r="11" spans="1:261" ht="8.25" customHeight="1" x14ac:dyDescent="0.2">
      <c r="A11" s="50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O11" s="1029"/>
      <c r="P11" s="1029"/>
      <c r="Q11" s="1029"/>
      <c r="R11" s="1029"/>
    </row>
    <row r="12" spans="1:261" ht="46.5" customHeight="1" x14ac:dyDescent="0.2">
      <c r="A12" s="1129" t="s">
        <v>31</v>
      </c>
      <c r="B12" s="1129"/>
      <c r="C12" s="1129"/>
      <c r="D12" s="1129"/>
      <c r="E12" s="1130"/>
      <c r="F12" s="1122" t="s">
        <v>2</v>
      </c>
      <c r="G12" s="1122" t="s">
        <v>32</v>
      </c>
      <c r="H12" s="1122" t="s">
        <v>33</v>
      </c>
      <c r="I12" s="1111" t="s">
        <v>34</v>
      </c>
      <c r="J12" s="1113" t="s">
        <v>35</v>
      </c>
      <c r="K12" s="1115" t="s">
        <v>159</v>
      </c>
      <c r="L12" s="1116"/>
      <c r="M12" s="1117" t="s">
        <v>36</v>
      </c>
      <c r="O12" s="1029"/>
      <c r="P12" s="1029"/>
      <c r="Q12" s="1029"/>
      <c r="R12" s="1029"/>
    </row>
    <row r="13" spans="1:261" ht="54.75" customHeight="1" x14ac:dyDescent="0.2">
      <c r="A13" s="53" t="s">
        <v>0</v>
      </c>
      <c r="B13" s="54" t="s">
        <v>10</v>
      </c>
      <c r="C13" s="54" t="s">
        <v>37</v>
      </c>
      <c r="D13" s="54" t="s">
        <v>38</v>
      </c>
      <c r="E13" s="54" t="s">
        <v>39</v>
      </c>
      <c r="F13" s="1123"/>
      <c r="G13" s="1123"/>
      <c r="H13" s="1123"/>
      <c r="I13" s="1112"/>
      <c r="J13" s="1114"/>
      <c r="K13" s="55" t="s">
        <v>40</v>
      </c>
      <c r="L13" s="54" t="s">
        <v>41</v>
      </c>
      <c r="M13" s="1114"/>
      <c r="O13" s="1029"/>
      <c r="P13" s="1029"/>
      <c r="Q13" s="1029"/>
      <c r="R13" s="1029"/>
    </row>
    <row r="14" spans="1:261" s="61" customFormat="1" ht="13.7" customHeight="1" thickBot="1" x14ac:dyDescent="0.25">
      <c r="A14" s="56">
        <v>1</v>
      </c>
      <c r="B14" s="57">
        <v>2</v>
      </c>
      <c r="C14" s="58">
        <v>3</v>
      </c>
      <c r="D14" s="56">
        <v>4</v>
      </c>
      <c r="E14" s="57">
        <v>5</v>
      </c>
      <c r="F14" s="58">
        <v>6</v>
      </c>
      <c r="G14" s="56">
        <v>7</v>
      </c>
      <c r="H14" s="57">
        <v>8</v>
      </c>
      <c r="I14" s="58">
        <v>9</v>
      </c>
      <c r="J14" s="58">
        <v>10</v>
      </c>
      <c r="K14" s="59">
        <v>11</v>
      </c>
      <c r="L14" s="57">
        <v>12</v>
      </c>
      <c r="M14" s="59">
        <v>13</v>
      </c>
      <c r="N14" s="34"/>
      <c r="O14" s="1029"/>
      <c r="P14" s="1029"/>
      <c r="Q14" s="1029"/>
      <c r="R14" s="1029"/>
      <c r="S14" s="34"/>
      <c r="T14" s="60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</row>
    <row r="15" spans="1:261" ht="13.7" customHeight="1" x14ac:dyDescent="0.25">
      <c r="A15" s="325"/>
      <c r="B15" s="326"/>
      <c r="C15" s="304"/>
      <c r="D15" s="304"/>
      <c r="E15" s="305"/>
      <c r="F15" s="62">
        <v>1000</v>
      </c>
      <c r="G15" s="852"/>
      <c r="H15" s="852"/>
      <c r="I15" s="853"/>
      <c r="J15" s="854"/>
      <c r="K15" s="855"/>
      <c r="L15" s="856"/>
      <c r="M15" s="857">
        <f>J15+K15-L15</f>
        <v>0</v>
      </c>
      <c r="O15" s="1029"/>
      <c r="P15" s="1029"/>
      <c r="Q15" s="1029"/>
      <c r="R15" s="1029"/>
    </row>
    <row r="16" spans="1:261" x14ac:dyDescent="0.25">
      <c r="A16" s="63"/>
      <c r="B16" s="64"/>
      <c r="C16" s="65"/>
      <c r="D16" s="66"/>
      <c r="E16" s="67"/>
      <c r="F16" s="68">
        <v>2000</v>
      </c>
      <c r="G16" s="858"/>
      <c r="H16" s="858"/>
      <c r="I16" s="858"/>
      <c r="J16" s="859"/>
      <c r="K16" s="860"/>
      <c r="L16" s="861"/>
      <c r="M16" s="862"/>
      <c r="O16" s="287"/>
      <c r="P16" s="287"/>
      <c r="Q16" s="287"/>
      <c r="R16" s="287"/>
    </row>
    <row r="17" spans="1:261" ht="14.65" customHeight="1" x14ac:dyDescent="0.2">
      <c r="A17" s="69"/>
      <c r="B17" s="70"/>
      <c r="C17" s="71"/>
      <c r="D17" s="71"/>
      <c r="E17" s="72"/>
      <c r="F17" s="73"/>
      <c r="G17" s="863"/>
      <c r="H17" s="863"/>
      <c r="I17" s="863"/>
      <c r="J17" s="861"/>
      <c r="K17" s="860"/>
      <c r="L17" s="861"/>
      <c r="M17" s="864"/>
      <c r="O17" s="1024" t="s">
        <v>237</v>
      </c>
      <c r="P17" s="1024"/>
      <c r="Q17" s="1024"/>
      <c r="R17" s="1024"/>
    </row>
    <row r="18" spans="1:261" ht="54.6" customHeight="1" thickBot="1" x14ac:dyDescent="0.25">
      <c r="A18" s="1118" t="s">
        <v>152</v>
      </c>
      <c r="B18" s="1118"/>
      <c r="C18" s="1118"/>
      <c r="D18" s="1118"/>
      <c r="E18" s="1119"/>
      <c r="F18" s="74">
        <v>9000</v>
      </c>
      <c r="G18" s="758">
        <f>SUM(G15:G17)</f>
        <v>0</v>
      </c>
      <c r="H18" s="865" t="s">
        <v>5</v>
      </c>
      <c r="I18" s="865" t="s">
        <v>5</v>
      </c>
      <c r="J18" s="758">
        <f>SUM(J15:J17)</f>
        <v>0</v>
      </c>
      <c r="K18" s="758">
        <f>SUM(K15:K17)</f>
        <v>0</v>
      </c>
      <c r="L18" s="758">
        <f>SUM(L15:L17)</f>
        <v>0</v>
      </c>
      <c r="M18" s="758">
        <f>SUM(M15:M17)</f>
        <v>0</v>
      </c>
      <c r="O18" s="1024"/>
      <c r="P18" s="1024"/>
      <c r="Q18" s="1024"/>
      <c r="R18" s="1024"/>
    </row>
    <row r="19" spans="1:261" ht="12.75" customHeight="1" x14ac:dyDescent="0.2">
      <c r="A19" s="87"/>
      <c r="B19" s="87"/>
      <c r="C19" s="87"/>
      <c r="D19" s="87"/>
      <c r="E19" s="87"/>
      <c r="F19" s="237"/>
      <c r="G19" s="238"/>
      <c r="H19" s="238"/>
      <c r="I19" s="238"/>
      <c r="J19" s="202"/>
      <c r="K19" s="202"/>
      <c r="L19" s="238"/>
      <c r="M19" s="202"/>
      <c r="O19" s="1024"/>
      <c r="P19" s="1024"/>
      <c r="Q19" s="1024"/>
      <c r="R19" s="1024"/>
    </row>
    <row r="20" spans="1:261" customFormat="1" ht="39" x14ac:dyDescent="0.25">
      <c r="A20" s="264" t="s">
        <v>206</v>
      </c>
      <c r="B20" s="1102"/>
      <c r="C20" s="1102"/>
      <c r="D20" s="1102"/>
      <c r="E20" s="312"/>
      <c r="F20" s="342"/>
      <c r="G20" s="343"/>
      <c r="H20" s="344"/>
      <c r="I20" s="312"/>
      <c r="J20" s="1097"/>
      <c r="K20" s="1097"/>
      <c r="O20" s="1024"/>
      <c r="P20" s="1024"/>
      <c r="Q20" s="1024"/>
      <c r="R20" s="1024"/>
    </row>
    <row r="21" spans="1:261" customFormat="1" ht="18.75" customHeight="1" x14ac:dyDescent="0.25">
      <c r="A21" s="265"/>
      <c r="B21" s="1098" t="s">
        <v>199</v>
      </c>
      <c r="C21" s="1098"/>
      <c r="D21" s="1098"/>
      <c r="E21" s="313"/>
      <c r="F21" s="1100" t="s">
        <v>200</v>
      </c>
      <c r="G21" s="1100"/>
      <c r="H21" s="1100"/>
      <c r="I21" s="313"/>
      <c r="J21" s="1098" t="s">
        <v>201</v>
      </c>
      <c r="K21" s="1098"/>
      <c r="O21" s="1024"/>
      <c r="P21" s="1024"/>
      <c r="Q21" s="1024"/>
      <c r="R21" s="1024"/>
    </row>
    <row r="22" spans="1:261" customFormat="1" x14ac:dyDescent="0.25">
      <c r="A22" s="265" t="s">
        <v>202</v>
      </c>
      <c r="B22" s="1103"/>
      <c r="C22" s="1103"/>
      <c r="D22" s="1103"/>
      <c r="E22" s="313"/>
      <c r="F22" s="1099"/>
      <c r="G22" s="1099"/>
      <c r="H22" s="1099"/>
      <c r="I22" s="313"/>
      <c r="J22" s="1099"/>
      <c r="K22" s="1099"/>
      <c r="O22" s="1024"/>
      <c r="P22" s="1024"/>
      <c r="Q22" s="1024"/>
      <c r="R22" s="1024"/>
    </row>
    <row r="23" spans="1:261" customFormat="1" ht="15" customHeight="1" x14ac:dyDescent="0.25">
      <c r="A23" s="266"/>
      <c r="B23" s="1047" t="s">
        <v>199</v>
      </c>
      <c r="C23" s="1047"/>
      <c r="D23" s="1047"/>
      <c r="E23" s="14"/>
      <c r="F23" s="1101" t="s">
        <v>203</v>
      </c>
      <c r="G23" s="1101"/>
      <c r="H23" s="1101"/>
      <c r="I23" s="14"/>
      <c r="J23" s="1047" t="s">
        <v>204</v>
      </c>
      <c r="K23" s="1047"/>
      <c r="O23" s="1024"/>
      <c r="P23" s="1024"/>
      <c r="Q23" s="1024"/>
      <c r="R23" s="1024"/>
    </row>
    <row r="24" spans="1:261" customFormat="1" ht="22.7" customHeight="1" x14ac:dyDescent="0.25">
      <c r="A24" s="345" t="s">
        <v>205</v>
      </c>
      <c r="B24" s="234"/>
      <c r="C24" s="230"/>
      <c r="D24" s="230"/>
      <c r="E24" s="235"/>
      <c r="F24" s="236"/>
      <c r="G24" s="230"/>
      <c r="H24" s="236"/>
    </row>
    <row r="25" spans="1:261" x14ac:dyDescent="0.2">
      <c r="A25" s="263"/>
      <c r="B25" s="233"/>
      <c r="C25" s="233"/>
      <c r="D25" s="230"/>
      <c r="E25" s="235"/>
      <c r="F25" s="236"/>
      <c r="G25" s="230"/>
      <c r="H25" s="236"/>
      <c r="I25" s="76"/>
      <c r="J25" s="76"/>
      <c r="K25" s="76"/>
      <c r="L25" s="76"/>
      <c r="M25" s="76"/>
      <c r="O25" s="1021" t="s">
        <v>238</v>
      </c>
      <c r="P25" s="1021"/>
      <c r="Q25" s="1021"/>
      <c r="R25" s="1021"/>
      <c r="IV25" s="35"/>
      <c r="IW25" s="35"/>
      <c r="IX25" s="35"/>
      <c r="IY25" s="35"/>
      <c r="IZ25" s="35"/>
      <c r="JA25" s="35"/>
    </row>
    <row r="26" spans="1:261" ht="15.75" customHeight="1" x14ac:dyDescent="0.2">
      <c r="A26" s="1120" t="s">
        <v>227</v>
      </c>
      <c r="B26" s="1120"/>
      <c r="C26" s="1120"/>
      <c r="D26" s="1120"/>
      <c r="E26" s="1120"/>
      <c r="F26" s="1120"/>
      <c r="G26" s="1120"/>
      <c r="H26" s="1120"/>
      <c r="I26" s="1120"/>
      <c r="J26" s="1120"/>
      <c r="K26" s="1121"/>
      <c r="L26" s="1121"/>
      <c r="M26" s="1121"/>
      <c r="O26" s="1021"/>
      <c r="P26" s="1021"/>
      <c r="Q26" s="1021"/>
      <c r="R26" s="1021"/>
    </row>
    <row r="27" spans="1:261" ht="15" customHeight="1" x14ac:dyDescent="0.2">
      <c r="A27" s="1109" t="s">
        <v>42</v>
      </c>
      <c r="B27" s="1109"/>
      <c r="C27" s="1109"/>
      <c r="D27" s="1109"/>
      <c r="E27" s="1109"/>
      <c r="F27" s="1109"/>
      <c r="G27" s="1109"/>
      <c r="H27" s="1109"/>
      <c r="I27" s="1109"/>
      <c r="J27" s="1109"/>
      <c r="K27" s="1110"/>
      <c r="L27" s="1110"/>
      <c r="M27" s="1110"/>
      <c r="O27" s="1021"/>
      <c r="P27" s="1021"/>
      <c r="Q27" s="1021"/>
      <c r="R27" s="1021"/>
    </row>
    <row r="28" spans="1:261" ht="12.75" x14ac:dyDescent="0.2">
      <c r="A28" s="77"/>
      <c r="B28" s="77"/>
      <c r="C28" s="77"/>
      <c r="O28" s="1021"/>
      <c r="P28" s="1021"/>
      <c r="Q28" s="1021"/>
      <c r="R28" s="1021"/>
      <c r="IV28" s="35"/>
      <c r="IW28" s="35"/>
      <c r="IX28" s="35"/>
      <c r="IY28" s="35"/>
      <c r="IZ28" s="35"/>
      <c r="JA28" s="35"/>
    </row>
    <row r="29" spans="1:261" ht="12.75" x14ac:dyDescent="0.2">
      <c r="B29" s="34"/>
      <c r="O29" s="1021"/>
      <c r="P29" s="1021"/>
      <c r="Q29" s="1021"/>
      <c r="R29" s="1021"/>
      <c r="IV29" s="35"/>
      <c r="IW29" s="35"/>
      <c r="IX29" s="35"/>
      <c r="IY29" s="35"/>
      <c r="IZ29" s="35"/>
      <c r="JA29" s="35"/>
    </row>
    <row r="30" spans="1:261" ht="12.75" x14ac:dyDescent="0.2">
      <c r="O30" s="1021"/>
      <c r="P30" s="1021"/>
      <c r="Q30" s="1021"/>
      <c r="R30" s="1021"/>
    </row>
    <row r="34" spans="15:18" ht="12.75" x14ac:dyDescent="0.2">
      <c r="O34" s="14"/>
      <c r="P34" s="14"/>
      <c r="Q34" s="14"/>
      <c r="R34" s="14"/>
    </row>
  </sheetData>
  <customSheetViews>
    <customSheetView guid="{BA6529BE-B863-4BA8-8CC0-F00E437619FD}" scale="85" showGridLines="0" fitToPage="1">
      <selection activeCell="I18" sqref="I18"/>
      <pageMargins left="0.70866141732283472" right="0.39370078740157483" top="0.59055118110236227" bottom="0.39370078740157483" header="0.15748031496062992" footer="0"/>
      <pageSetup paperSize="9" scale="46" firstPageNumber="2" fitToHeight="0" orientation="landscape" r:id="rId1"/>
      <headerFooter>
        <oddHeader>&amp;C&amp;"Times New Roman,обычный"&amp;P</oddHeader>
      </headerFooter>
    </customSheetView>
    <customSheetView guid="{95DD708D-4A5C-408B-8CB3-ECC420750A58}" scale="85" showGridLines="0" fitToPage="1">
      <selection activeCell="I18" sqref="I18"/>
      <pageMargins left="0.70866141732283472" right="0.39370078740157483" top="0.59055118110236227" bottom="0.39370078740157483" header="0.15748031496062992" footer="0"/>
      <pageSetup paperSize="9" scale="46" firstPageNumber="2" fitToHeight="0" orientation="landscape" r:id="rId2"/>
      <headerFooter>
        <oddHeader>&amp;C&amp;"Times New Roman,обычный"&amp;P</oddHeader>
      </headerFooter>
    </customSheetView>
    <customSheetView guid="{D5E1E135-06FF-4731-AF73-082FBD4542B2}" scale="85" showGridLines="0" fitToPage="1">
      <selection activeCell="I18" sqref="I18"/>
      <pageMargins left="0.70866141732283472" right="0.39370078740157483" top="0.59055118110236227" bottom="0.39370078740157483" header="0.15748031496062992" footer="0"/>
      <pageSetup paperSize="9" scale="46" firstPageNumber="2" fitToHeight="0" orientation="landscape" r:id="rId3"/>
      <headerFooter>
        <oddHeader>&amp;C&amp;"Times New Roman,обычный"&amp;P</oddHeader>
      </headerFooter>
    </customSheetView>
    <customSheetView guid="{5D0CB696-94A5-4D01-93B2-E30B23A894E2}" scale="85" showGridLines="0" fitToPage="1">
      <selection activeCell="G18" sqref="G18"/>
      <pageMargins left="0.70866141732283472" right="0.39370078740157483" top="0.59055118110236227" bottom="0.39370078740157483" header="0.15748031496062992" footer="0"/>
      <pageSetup paperSize="9" scale="68" firstPageNumber="2" fitToHeight="0" orientation="landscape" r:id="rId4"/>
      <headerFooter>
        <oddHeader>&amp;C&amp;"Times New Roman,обычный"&amp;P</oddHeader>
      </headerFooter>
    </customSheetView>
    <customSheetView guid="{E23BC486-85E6-4A44-88C1-79DF561C9EE6}" scale="85" showGridLines="0" fitToPage="1">
      <selection activeCell="I18" sqref="I18"/>
      <pageMargins left="0.70866141732283472" right="0.39370078740157483" top="0.59055118110236227" bottom="0.39370078740157483" header="0.15748031496062992" footer="0"/>
      <pageSetup paperSize="9" scale="46" firstPageNumber="2" fitToHeight="0" orientation="landscape" r:id="rId5"/>
      <headerFooter>
        <oddHeader>&amp;C&amp;"Times New Roman,обычный"&amp;P</oddHeader>
      </headerFooter>
    </customSheetView>
  </customSheetViews>
  <mergeCells count="37">
    <mergeCell ref="A12:E12"/>
    <mergeCell ref="F12:F13"/>
    <mergeCell ref="G12:G13"/>
    <mergeCell ref="J23:K23"/>
    <mergeCell ref="F21:H21"/>
    <mergeCell ref="J21:K21"/>
    <mergeCell ref="B22:D22"/>
    <mergeCell ref="F22:H22"/>
    <mergeCell ref="J22:K22"/>
    <mergeCell ref="B23:D23"/>
    <mergeCell ref="F23:H23"/>
    <mergeCell ref="A1:M1"/>
    <mergeCell ref="N1:W1"/>
    <mergeCell ref="A4:J4"/>
    <mergeCell ref="K5:L5"/>
    <mergeCell ref="A7:C7"/>
    <mergeCell ref="O3:R8"/>
    <mergeCell ref="A8:C8"/>
    <mergeCell ref="K8:L8"/>
    <mergeCell ref="D7:J7"/>
    <mergeCell ref="D8:J8"/>
    <mergeCell ref="A9:C9"/>
    <mergeCell ref="A10:C10"/>
    <mergeCell ref="O10:R15"/>
    <mergeCell ref="O17:R23"/>
    <mergeCell ref="O25:R30"/>
    <mergeCell ref="A27:M27"/>
    <mergeCell ref="I12:I13"/>
    <mergeCell ref="J12:J13"/>
    <mergeCell ref="K12:L12"/>
    <mergeCell ref="M12:M13"/>
    <mergeCell ref="A18:E18"/>
    <mergeCell ref="A26:M26"/>
    <mergeCell ref="H12:H13"/>
    <mergeCell ref="B20:D20"/>
    <mergeCell ref="J20:K20"/>
    <mergeCell ref="B21:D21"/>
  </mergeCells>
  <pageMargins left="0.70866141732283472" right="0.39370078740157483" top="0.59055118110236227" bottom="0.39370078740157483" header="0.15748031496062992" footer="0"/>
  <pageSetup paperSize="9" scale="46" firstPageNumber="2" fitToHeight="0" orientation="landscape" r:id="rId6"/>
  <headerFooter>
    <oddHeader>&amp;C&amp;"Times New Roman,обычный"&amp;P</oddHeader>
  </headerFooter>
  <legacyDrawing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Список!$E$1:$E$3</xm:f>
          </x14:formula1>
          <xm:sqref>I15</xm:sqref>
        </x14:dataValidation>
        <x14:dataValidation type="list" allowBlank="1" showInputMessage="1" showErrorMessage="1">
          <x14:formula1>
            <xm:f>Список!$G$1:$G$60</xm:f>
          </x14:formula1>
          <xm:sqref>D7</xm:sqref>
        </x14:dataValidation>
        <x14:dataValidation type="list" allowBlank="1" showInputMessage="1" showErrorMessage="1">
          <x14:formula1>
            <xm:f>Список!$I$1:$I$3</xm:f>
          </x14:formula1>
          <xm:sqref>D8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41"/>
  <sheetViews>
    <sheetView topLeftCell="A13" zoomScale="85" zoomScaleNormal="85" workbookViewId="0">
      <selection activeCell="F27" sqref="F27:H28"/>
    </sheetView>
  </sheetViews>
  <sheetFormatPr defaultColWidth="9.140625" defaultRowHeight="15" x14ac:dyDescent="0.25"/>
  <cols>
    <col min="1" max="1" width="28.85546875" style="35" customWidth="1"/>
    <col min="2" max="2" width="31.5703125" style="35" customWidth="1"/>
    <col min="3" max="3" width="6.42578125" style="34" customWidth="1"/>
    <col min="4" max="4" width="10.28515625" style="34" bestFit="1" customWidth="1"/>
    <col min="5" max="5" width="11.42578125" style="34" customWidth="1"/>
    <col min="6" max="8" width="11.7109375" style="34" bestFit="1" customWidth="1"/>
    <col min="9" max="9" width="9.42578125" style="34" customWidth="1"/>
    <col min="10" max="11" width="9" style="34" customWidth="1"/>
    <col min="12" max="12" width="11.7109375" style="34" customWidth="1"/>
    <col min="13" max="14" width="11.7109375" style="34" bestFit="1" customWidth="1"/>
    <col min="15" max="15" width="13" style="34" customWidth="1"/>
    <col min="16" max="16" width="11.28515625" style="34" customWidth="1"/>
    <col min="17" max="17" width="6.28515625" style="34" customWidth="1"/>
    <col min="18" max="18" width="9.140625" style="34"/>
    <col min="19" max="22" width="8.85546875"/>
    <col min="23" max="23" width="9.7109375" style="34" bestFit="1" customWidth="1"/>
    <col min="24" max="24" width="10.5703125" style="34" bestFit="1" customWidth="1"/>
    <col min="25" max="265" width="9.140625" style="34"/>
    <col min="266" max="16384" width="9.140625" style="35"/>
  </cols>
  <sheetData>
    <row r="1" spans="1:265" ht="117.75" customHeight="1" x14ac:dyDescent="0.25">
      <c r="I1" s="1025" t="s">
        <v>373</v>
      </c>
      <c r="J1" s="1025"/>
      <c r="K1" s="1025"/>
      <c r="L1" s="1025"/>
      <c r="M1" s="1025"/>
      <c r="N1" s="1025"/>
      <c r="O1" s="1025"/>
      <c r="P1" s="1025"/>
      <c r="Q1" s="1025"/>
    </row>
    <row r="2" spans="1:265" ht="16.5" customHeight="1" x14ac:dyDescent="0.2">
      <c r="A2" s="1164" t="s">
        <v>537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25"/>
      <c r="S2" s="1125"/>
      <c r="T2" s="1125"/>
      <c r="U2" s="1125"/>
      <c r="V2" s="1125"/>
      <c r="W2" s="1125"/>
      <c r="X2" s="1125"/>
      <c r="Y2" s="1125"/>
      <c r="Z2" s="1125"/>
      <c r="AA2" s="1125"/>
    </row>
    <row r="3" spans="1:265" ht="15.75" customHeight="1" thickBot="1" x14ac:dyDescent="0.25">
      <c r="A3" s="37"/>
      <c r="B3" s="37"/>
      <c r="C3" s="37"/>
      <c r="D3" s="37"/>
      <c r="E3" s="37"/>
      <c r="F3" s="37"/>
      <c r="G3" s="37"/>
      <c r="H3" s="38"/>
      <c r="I3" s="38"/>
      <c r="J3" s="38"/>
      <c r="K3" s="38"/>
      <c r="L3" s="38"/>
      <c r="M3" s="38"/>
      <c r="N3" s="38"/>
      <c r="O3" s="38"/>
      <c r="P3" s="1165" t="s">
        <v>27</v>
      </c>
      <c r="Q3" s="1166"/>
      <c r="R3" s="484"/>
      <c r="S3" s="1027" t="s">
        <v>235</v>
      </c>
      <c r="T3" s="1027"/>
      <c r="U3" s="1027"/>
      <c r="V3" s="1027"/>
      <c r="W3" s="484"/>
      <c r="X3" s="484"/>
      <c r="Y3" s="484"/>
      <c r="Z3" s="484"/>
      <c r="AA3" s="484"/>
    </row>
    <row r="4" spans="1:265" ht="15" customHeight="1" x14ac:dyDescent="0.2">
      <c r="A4" s="1167" t="s">
        <v>28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485" t="s">
        <v>29</v>
      </c>
      <c r="P4" s="1168"/>
      <c r="Q4" s="1169"/>
      <c r="R4" s="484"/>
      <c r="S4" s="1027"/>
      <c r="T4" s="1027"/>
      <c r="U4" s="1027"/>
      <c r="V4" s="1027"/>
      <c r="W4" s="484"/>
      <c r="X4" s="484"/>
      <c r="Y4" s="484"/>
      <c r="Z4" s="484"/>
      <c r="AA4" s="484"/>
    </row>
    <row r="5" spans="1:265" ht="12.75" customHeight="1" x14ac:dyDescent="0.2">
      <c r="A5" s="225"/>
      <c r="B5" s="225"/>
      <c r="C5" s="225"/>
      <c r="D5" s="225"/>
      <c r="E5" s="225"/>
      <c r="F5" s="225"/>
      <c r="G5" s="225"/>
      <c r="H5" s="38"/>
      <c r="I5" s="38"/>
      <c r="J5" s="38"/>
      <c r="K5" s="79"/>
      <c r="L5" s="79"/>
      <c r="M5" s="79"/>
      <c r="N5" s="79"/>
      <c r="O5" s="485" t="s">
        <v>26</v>
      </c>
      <c r="P5" s="1170"/>
      <c r="Q5" s="1171"/>
      <c r="R5" s="484"/>
      <c r="S5" s="1027"/>
      <c r="T5" s="1027"/>
      <c r="U5" s="1027"/>
      <c r="V5" s="1027"/>
      <c r="W5" s="484"/>
      <c r="X5" s="484"/>
      <c r="Y5" s="484"/>
      <c r="Z5" s="484"/>
      <c r="AA5" s="484"/>
    </row>
    <row r="6" spans="1:265" ht="12.75" customHeight="1" x14ac:dyDescent="0.2">
      <c r="A6" s="225"/>
      <c r="B6" s="225"/>
      <c r="C6" s="225"/>
      <c r="D6" s="225"/>
      <c r="E6" s="225"/>
      <c r="F6" s="225"/>
      <c r="G6" s="225"/>
      <c r="H6" s="38"/>
      <c r="I6" s="38"/>
      <c r="J6" s="38"/>
      <c r="K6" s="80"/>
      <c r="L6" s="80"/>
      <c r="M6" s="80"/>
      <c r="N6" s="80"/>
      <c r="O6" s="493" t="s">
        <v>10</v>
      </c>
      <c r="P6" s="1147"/>
      <c r="Q6" s="1148"/>
      <c r="R6" s="484"/>
      <c r="S6" s="1027"/>
      <c r="T6" s="1027"/>
      <c r="U6" s="1027"/>
      <c r="V6" s="1027"/>
      <c r="W6" s="484"/>
      <c r="X6" s="484"/>
      <c r="Y6" s="484"/>
      <c r="Z6" s="484"/>
      <c r="AA6" s="484"/>
    </row>
    <row r="7" spans="1:265" ht="15" customHeight="1" x14ac:dyDescent="0.2">
      <c r="A7" s="78" t="s">
        <v>23</v>
      </c>
      <c r="B7" s="1045"/>
      <c r="C7" s="1045"/>
      <c r="D7" s="1045"/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493" t="s">
        <v>16</v>
      </c>
      <c r="P7" s="1147">
        <v>183701001</v>
      </c>
      <c r="Q7" s="1148"/>
      <c r="R7" s="484"/>
      <c r="S7" s="1027"/>
      <c r="T7" s="1027"/>
      <c r="U7" s="1027"/>
      <c r="V7" s="1027"/>
      <c r="W7" s="484"/>
      <c r="X7" s="484"/>
      <c r="Y7" s="484"/>
      <c r="Z7" s="484"/>
      <c r="AA7" s="484"/>
    </row>
    <row r="8" spans="1:265" ht="28.5" customHeight="1" x14ac:dyDescent="0.2">
      <c r="A8" s="78" t="s">
        <v>375</v>
      </c>
      <c r="B8" s="1046"/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485" t="s">
        <v>160</v>
      </c>
      <c r="P8" s="1170"/>
      <c r="Q8" s="1171"/>
      <c r="R8" s="484"/>
      <c r="S8" s="1027"/>
      <c r="T8" s="1027"/>
      <c r="U8" s="1027"/>
      <c r="V8" s="1027"/>
      <c r="W8" s="484"/>
      <c r="X8" s="484"/>
      <c r="Y8" s="484"/>
      <c r="Z8" s="484"/>
      <c r="AA8" s="484"/>
    </row>
    <row r="9" spans="1:265" ht="15" customHeight="1" x14ac:dyDescent="0.25">
      <c r="A9" s="78" t="s">
        <v>25</v>
      </c>
      <c r="B9" s="611" t="s">
        <v>744</v>
      </c>
      <c r="C9" s="46"/>
      <c r="D9" s="46"/>
      <c r="E9" s="46"/>
      <c r="F9" s="46"/>
      <c r="G9" s="46"/>
      <c r="H9" s="46"/>
      <c r="I9" s="82"/>
      <c r="J9" s="82"/>
      <c r="K9" s="82"/>
      <c r="L9" s="82"/>
      <c r="M9" s="82"/>
      <c r="N9" s="82"/>
      <c r="O9" s="493" t="s">
        <v>11</v>
      </c>
      <c r="P9" s="1147"/>
      <c r="Q9" s="1148"/>
      <c r="R9" s="484"/>
      <c r="S9" s="287"/>
      <c r="T9" s="287"/>
      <c r="U9" s="287"/>
      <c r="V9" s="287"/>
      <c r="W9" s="484"/>
      <c r="X9" s="484"/>
      <c r="Y9" s="484"/>
      <c r="Z9" s="484"/>
      <c r="AA9" s="484"/>
    </row>
    <row r="10" spans="1:265" ht="15" customHeight="1" x14ac:dyDescent="0.2">
      <c r="A10" s="83" t="s">
        <v>12</v>
      </c>
      <c r="B10" s="83"/>
      <c r="C10" s="37"/>
      <c r="D10" s="37"/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44"/>
      <c r="P10" s="1149"/>
      <c r="Q10" s="1150"/>
      <c r="R10" s="484"/>
      <c r="S10" s="1029" t="s">
        <v>236</v>
      </c>
      <c r="T10" s="1029"/>
      <c r="U10" s="1029"/>
      <c r="V10" s="1029"/>
      <c r="W10" s="484"/>
      <c r="X10" s="484"/>
      <c r="Y10" s="484"/>
      <c r="Z10" s="484"/>
      <c r="AA10" s="484"/>
    </row>
    <row r="11" spans="1:265" ht="15" customHeight="1" thickBot="1" x14ac:dyDescent="0.25">
      <c r="A11" s="658" t="s">
        <v>489</v>
      </c>
      <c r="B11" s="659"/>
      <c r="C11" s="660"/>
      <c r="D11" s="660"/>
      <c r="E11" s="660"/>
      <c r="F11" s="660"/>
      <c r="G11" s="660"/>
      <c r="H11" s="661"/>
      <c r="I11" s="661"/>
      <c r="J11" s="661"/>
      <c r="K11" s="661"/>
      <c r="L11" s="661"/>
      <c r="M11" s="661"/>
      <c r="N11" s="661"/>
      <c r="O11" s="662" t="s">
        <v>645</v>
      </c>
      <c r="P11" s="1162">
        <v>383</v>
      </c>
      <c r="Q11" s="1163"/>
      <c r="R11" s="657"/>
      <c r="S11" s="1029"/>
      <c r="T11" s="1029"/>
      <c r="U11" s="1029"/>
      <c r="V11" s="1029"/>
      <c r="W11" s="657"/>
      <c r="JB11" s="35"/>
      <c r="JC11" s="35"/>
      <c r="JD11" s="35"/>
      <c r="JE11" s="35"/>
    </row>
    <row r="12" spans="1:265" ht="12.75" x14ac:dyDescent="0.2">
      <c r="A12" s="83"/>
      <c r="B12" s="83"/>
      <c r="C12" s="37"/>
      <c r="D12" s="37"/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48"/>
      <c r="Q12" s="225"/>
      <c r="R12" s="484"/>
      <c r="S12" s="1029"/>
      <c r="T12" s="1029"/>
      <c r="U12" s="1029"/>
      <c r="V12" s="1029"/>
      <c r="W12" s="484"/>
      <c r="X12" s="484"/>
      <c r="Y12" s="484"/>
      <c r="Z12" s="484"/>
      <c r="AA12" s="484"/>
    </row>
    <row r="13" spans="1:265" ht="39" customHeight="1" x14ac:dyDescent="0.2">
      <c r="A13" s="1151" t="s">
        <v>45</v>
      </c>
      <c r="B13" s="1152"/>
      <c r="C13" s="1122" t="s">
        <v>2</v>
      </c>
      <c r="D13" s="1115" t="s">
        <v>538</v>
      </c>
      <c r="E13" s="1130"/>
      <c r="F13" s="1158" t="s">
        <v>539</v>
      </c>
      <c r="G13" s="1159"/>
      <c r="H13" s="1159"/>
      <c r="I13" s="1159"/>
      <c r="J13" s="1159"/>
      <c r="K13" s="1159"/>
      <c r="L13" s="1160"/>
      <c r="M13" s="1159" t="s">
        <v>540</v>
      </c>
      <c r="N13" s="1159"/>
      <c r="O13" s="1159"/>
      <c r="P13" s="1159"/>
      <c r="Q13" s="1159"/>
      <c r="S13" s="1029"/>
      <c r="T13" s="1029"/>
      <c r="U13" s="1029"/>
      <c r="V13" s="1029"/>
    </row>
    <row r="14" spans="1:265" ht="15.75" customHeight="1" x14ac:dyDescent="0.2">
      <c r="A14" s="1153"/>
      <c r="B14" s="1154"/>
      <c r="C14" s="1157"/>
      <c r="D14" s="1161" t="s">
        <v>1</v>
      </c>
      <c r="E14" s="1161" t="s">
        <v>541</v>
      </c>
      <c r="F14" s="1161" t="s">
        <v>1</v>
      </c>
      <c r="G14" s="1115" t="s">
        <v>542</v>
      </c>
      <c r="H14" s="1129"/>
      <c r="I14" s="1129"/>
      <c r="J14" s="1129"/>
      <c r="K14" s="1129"/>
      <c r="L14" s="1130"/>
      <c r="M14" s="1122" t="s">
        <v>1</v>
      </c>
      <c r="N14" s="1115" t="s">
        <v>79</v>
      </c>
      <c r="O14" s="1129"/>
      <c r="P14" s="1129"/>
      <c r="Q14" s="1129"/>
      <c r="S14" s="1029"/>
      <c r="T14" s="1029"/>
      <c r="U14" s="1029"/>
      <c r="V14" s="1029"/>
    </row>
    <row r="15" spans="1:265" ht="67.7" customHeight="1" x14ac:dyDescent="0.2">
      <c r="A15" s="1155"/>
      <c r="B15" s="1156"/>
      <c r="C15" s="1123"/>
      <c r="D15" s="1161"/>
      <c r="E15" s="1161"/>
      <c r="F15" s="1161"/>
      <c r="G15" s="483" t="s">
        <v>543</v>
      </c>
      <c r="H15" s="483" t="s">
        <v>544</v>
      </c>
      <c r="I15" s="483" t="s">
        <v>545</v>
      </c>
      <c r="J15" s="483" t="s">
        <v>546</v>
      </c>
      <c r="K15" s="483" t="s">
        <v>547</v>
      </c>
      <c r="L15" s="483" t="s">
        <v>548</v>
      </c>
      <c r="M15" s="1123"/>
      <c r="N15" s="486" t="s">
        <v>549</v>
      </c>
      <c r="O15" s="486" t="s">
        <v>550</v>
      </c>
      <c r="P15" s="631" t="s">
        <v>551</v>
      </c>
      <c r="Q15" s="482" t="s">
        <v>552</v>
      </c>
      <c r="S15" s="1029"/>
      <c r="T15" s="1029"/>
      <c r="U15" s="1029"/>
      <c r="V15" s="1029"/>
    </row>
    <row r="16" spans="1:265" s="61" customFormat="1" ht="15.75" thickBot="1" x14ac:dyDescent="0.3">
      <c r="A16" s="1131">
        <v>1</v>
      </c>
      <c r="B16" s="1132"/>
      <c r="C16" s="212">
        <v>2</v>
      </c>
      <c r="D16" s="66">
        <v>3</v>
      </c>
      <c r="E16" s="213">
        <v>4</v>
      </c>
      <c r="F16" s="212">
        <v>5</v>
      </c>
      <c r="G16" s="212">
        <v>6</v>
      </c>
      <c r="H16" s="212">
        <v>7</v>
      </c>
      <c r="I16" s="66">
        <v>8</v>
      </c>
      <c r="J16" s="212">
        <v>9</v>
      </c>
      <c r="K16" s="66">
        <v>10</v>
      </c>
      <c r="L16" s="66">
        <v>11</v>
      </c>
      <c r="M16" s="66">
        <v>12</v>
      </c>
      <c r="N16" s="213">
        <v>13</v>
      </c>
      <c r="O16" s="212">
        <v>14</v>
      </c>
      <c r="P16" s="214">
        <v>15</v>
      </c>
      <c r="Q16" s="214">
        <v>16</v>
      </c>
      <c r="R16" s="34"/>
      <c r="S16" s="287"/>
      <c r="T16" s="287"/>
      <c r="U16" s="287"/>
      <c r="V16" s="287"/>
      <c r="W16" s="34"/>
      <c r="X16" s="60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</row>
    <row r="17" spans="1:265" ht="12.75" x14ac:dyDescent="0.2">
      <c r="A17" s="1145" t="s">
        <v>57</v>
      </c>
      <c r="B17" s="1146"/>
      <c r="C17" s="62">
        <v>1000</v>
      </c>
      <c r="D17" s="873">
        <v>0</v>
      </c>
      <c r="E17" s="873">
        <v>0</v>
      </c>
      <c r="F17" s="873">
        <v>0</v>
      </c>
      <c r="G17" s="873">
        <v>0</v>
      </c>
      <c r="H17" s="874">
        <v>0</v>
      </c>
      <c r="I17" s="874">
        <v>0</v>
      </c>
      <c r="J17" s="874">
        <v>0</v>
      </c>
      <c r="K17" s="874">
        <v>0</v>
      </c>
      <c r="L17" s="874">
        <v>0</v>
      </c>
      <c r="M17" s="841">
        <f>(N17+O17+P17+Q17)*1</f>
        <v>2085706.14</v>
      </c>
      <c r="N17" s="874">
        <v>2085706.14</v>
      </c>
      <c r="O17" s="874">
        <v>0</v>
      </c>
      <c r="P17" s="874">
        <v>0</v>
      </c>
      <c r="Q17" s="877">
        <v>0</v>
      </c>
      <c r="S17" s="1024" t="s">
        <v>237</v>
      </c>
      <c r="T17" s="1024"/>
      <c r="U17" s="1024"/>
      <c r="V17" s="1024"/>
    </row>
    <row r="18" spans="1:265" ht="12.75" x14ac:dyDescent="0.2">
      <c r="A18" s="1141" t="s">
        <v>58</v>
      </c>
      <c r="B18" s="1142"/>
      <c r="C18" s="84">
        <v>2000</v>
      </c>
      <c r="D18" s="875">
        <v>0</v>
      </c>
      <c r="E18" s="875">
        <v>0</v>
      </c>
      <c r="F18" s="875">
        <v>0</v>
      </c>
      <c r="G18" s="875">
        <v>0</v>
      </c>
      <c r="H18" s="876">
        <v>0</v>
      </c>
      <c r="I18" s="876">
        <v>0</v>
      </c>
      <c r="J18" s="876">
        <v>0</v>
      </c>
      <c r="K18" s="876">
        <v>0</v>
      </c>
      <c r="L18" s="876">
        <v>0</v>
      </c>
      <c r="M18" s="841">
        <f>(N18+O18+P18+Q18)*1</f>
        <v>0</v>
      </c>
      <c r="N18" s="876">
        <v>0</v>
      </c>
      <c r="O18" s="876">
        <v>0</v>
      </c>
      <c r="P18" s="878">
        <v>0</v>
      </c>
      <c r="Q18" s="879">
        <v>0</v>
      </c>
      <c r="R18" s="35"/>
      <c r="S18" s="1024"/>
      <c r="T18" s="1024"/>
      <c r="U18" s="1024"/>
      <c r="V18" s="1024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</row>
    <row r="19" spans="1:265" ht="63" customHeight="1" x14ac:dyDescent="0.2">
      <c r="A19" s="1141" t="s">
        <v>59</v>
      </c>
      <c r="B19" s="1142"/>
      <c r="C19" s="84">
        <v>3000</v>
      </c>
      <c r="D19" s="841">
        <f t="shared" ref="D19:L19" si="0">(D20+D21+D22+D23)*1</f>
        <v>379290.26</v>
      </c>
      <c r="E19" s="841">
        <f t="shared" si="0"/>
        <v>379290.26</v>
      </c>
      <c r="F19" s="841">
        <f t="shared" si="0"/>
        <v>0</v>
      </c>
      <c r="G19" s="841">
        <f t="shared" si="0"/>
        <v>0</v>
      </c>
      <c r="H19" s="841">
        <f t="shared" si="0"/>
        <v>0</v>
      </c>
      <c r="I19" s="841">
        <f t="shared" si="0"/>
        <v>0</v>
      </c>
      <c r="J19" s="841">
        <f t="shared" si="0"/>
        <v>0</v>
      </c>
      <c r="K19" s="841">
        <f t="shared" si="0"/>
        <v>0</v>
      </c>
      <c r="L19" s="841">
        <f t="shared" si="0"/>
        <v>0</v>
      </c>
      <c r="M19" s="841">
        <f>(N19+O19+P19+Q19)*1</f>
        <v>901025.26</v>
      </c>
      <c r="N19" s="841">
        <f>N20+N21+N22+N23</f>
        <v>901025.26</v>
      </c>
      <c r="O19" s="841">
        <f>(O20+O21+O22+O23)*1</f>
        <v>0</v>
      </c>
      <c r="P19" s="841">
        <f>(P20+P21+P22+P23)*1</f>
        <v>0</v>
      </c>
      <c r="Q19" s="841">
        <f>(Q20+Q21+Q22+Q23)*1</f>
        <v>0</v>
      </c>
      <c r="R19" s="35"/>
      <c r="S19" s="1024"/>
      <c r="T19" s="1024"/>
      <c r="U19" s="1024"/>
      <c r="V19" s="1024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</row>
    <row r="20" spans="1:265" ht="25.5" customHeight="1" x14ac:dyDescent="0.2">
      <c r="A20" s="1143" t="s">
        <v>60</v>
      </c>
      <c r="B20" s="1144"/>
      <c r="C20" s="84">
        <v>3100</v>
      </c>
      <c r="D20" s="875">
        <v>0</v>
      </c>
      <c r="E20" s="875">
        <v>0</v>
      </c>
      <c r="F20" s="875">
        <v>0</v>
      </c>
      <c r="G20" s="875">
        <v>0</v>
      </c>
      <c r="H20" s="876">
        <v>0</v>
      </c>
      <c r="I20" s="876">
        <v>0</v>
      </c>
      <c r="J20" s="876">
        <v>0</v>
      </c>
      <c r="K20" s="876">
        <v>0</v>
      </c>
      <c r="L20" s="876">
        <v>0</v>
      </c>
      <c r="M20" s="841">
        <f>(N20+O20+P20+Q20)*1</f>
        <v>271142</v>
      </c>
      <c r="N20" s="876">
        <v>271142</v>
      </c>
      <c r="O20" s="876">
        <v>0</v>
      </c>
      <c r="P20" s="878">
        <v>0</v>
      </c>
      <c r="Q20" s="879">
        <v>0</v>
      </c>
      <c r="R20" s="35"/>
      <c r="S20" s="1024"/>
      <c r="T20" s="1024"/>
      <c r="U20" s="1024"/>
      <c r="V20" s="1024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</row>
    <row r="21" spans="1:265" ht="12.75" x14ac:dyDescent="0.2">
      <c r="A21" s="1143" t="s">
        <v>61</v>
      </c>
      <c r="B21" s="1144"/>
      <c r="C21" s="84">
        <v>3200</v>
      </c>
      <c r="D21" s="875">
        <v>356315.26</v>
      </c>
      <c r="E21" s="875">
        <v>356315.26</v>
      </c>
      <c r="F21" s="875">
        <v>0</v>
      </c>
      <c r="G21" s="875">
        <v>0</v>
      </c>
      <c r="H21" s="875">
        <v>0</v>
      </c>
      <c r="I21" s="876">
        <v>0</v>
      </c>
      <c r="J21" s="876">
        <v>0</v>
      </c>
      <c r="K21" s="876">
        <v>0</v>
      </c>
      <c r="L21" s="876">
        <v>0</v>
      </c>
      <c r="M21" s="841">
        <f>N21+O21+P21+Q21</f>
        <v>629883.26</v>
      </c>
      <c r="N21" s="876">
        <v>629883.26</v>
      </c>
      <c r="O21" s="876">
        <v>0</v>
      </c>
      <c r="P21" s="878">
        <v>0</v>
      </c>
      <c r="Q21" s="879">
        <v>0</v>
      </c>
      <c r="R21" s="35"/>
      <c r="S21" s="1024"/>
      <c r="T21" s="1024"/>
      <c r="U21" s="1024"/>
      <c r="V21" s="1024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</row>
    <row r="22" spans="1:265" ht="26.25" customHeight="1" x14ac:dyDescent="0.2">
      <c r="A22" s="1143" t="s">
        <v>62</v>
      </c>
      <c r="B22" s="1144"/>
      <c r="C22" s="84">
        <v>3300</v>
      </c>
      <c r="D22" s="875">
        <v>22975</v>
      </c>
      <c r="E22" s="875">
        <v>22975</v>
      </c>
      <c r="F22" s="875">
        <v>0</v>
      </c>
      <c r="G22" s="875">
        <v>0</v>
      </c>
      <c r="H22" s="875">
        <v>0</v>
      </c>
      <c r="I22" s="876">
        <v>0</v>
      </c>
      <c r="J22" s="876">
        <v>0</v>
      </c>
      <c r="K22" s="876">
        <v>0</v>
      </c>
      <c r="L22" s="876">
        <v>0</v>
      </c>
      <c r="M22" s="841">
        <f t="shared" ref="M22:M30" si="1">(N22+O22+P22+Q22)*1</f>
        <v>0</v>
      </c>
      <c r="N22" s="876">
        <v>0</v>
      </c>
      <c r="O22" s="876">
        <v>0</v>
      </c>
      <c r="P22" s="878">
        <v>0</v>
      </c>
      <c r="Q22" s="879">
        <v>0</v>
      </c>
      <c r="R22" s="35"/>
      <c r="S22" s="1024"/>
      <c r="T22" s="1024"/>
      <c r="U22" s="1024"/>
      <c r="V22" s="1024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</row>
    <row r="23" spans="1:265" ht="12.75" x14ac:dyDescent="0.2">
      <c r="A23" s="1143" t="s">
        <v>63</v>
      </c>
      <c r="B23" s="1144"/>
      <c r="C23" s="84">
        <v>3400</v>
      </c>
      <c r="D23" s="875">
        <v>0</v>
      </c>
      <c r="E23" s="875">
        <v>0</v>
      </c>
      <c r="F23" s="875">
        <v>0</v>
      </c>
      <c r="G23" s="875">
        <v>0</v>
      </c>
      <c r="H23" s="876">
        <v>0</v>
      </c>
      <c r="I23" s="876">
        <v>0</v>
      </c>
      <c r="J23" s="876">
        <v>0</v>
      </c>
      <c r="K23" s="876">
        <v>0</v>
      </c>
      <c r="L23" s="876">
        <v>0</v>
      </c>
      <c r="M23" s="841">
        <f t="shared" si="1"/>
        <v>0</v>
      </c>
      <c r="N23" s="876">
        <v>0</v>
      </c>
      <c r="O23" s="876">
        <v>0</v>
      </c>
      <c r="P23" s="878">
        <v>0</v>
      </c>
      <c r="Q23" s="879">
        <v>0</v>
      </c>
      <c r="R23" s="35"/>
      <c r="S23" s="1024"/>
      <c r="T23" s="1024"/>
      <c r="U23" s="1024"/>
      <c r="V23" s="102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</row>
    <row r="24" spans="1:265" ht="26.25" customHeight="1" x14ac:dyDescent="0.25">
      <c r="A24" s="1136" t="s">
        <v>553</v>
      </c>
      <c r="B24" s="1137"/>
      <c r="C24" s="84">
        <v>3410</v>
      </c>
      <c r="D24" s="880">
        <v>0</v>
      </c>
      <c r="E24" s="880">
        <v>0</v>
      </c>
      <c r="F24" s="880">
        <v>0</v>
      </c>
      <c r="G24" s="880">
        <v>0</v>
      </c>
      <c r="H24" s="881">
        <v>0</v>
      </c>
      <c r="I24" s="881">
        <v>0</v>
      </c>
      <c r="J24" s="881">
        <v>0</v>
      </c>
      <c r="K24" s="881">
        <v>0</v>
      </c>
      <c r="L24" s="881">
        <v>0</v>
      </c>
      <c r="M24" s="842">
        <f t="shared" si="1"/>
        <v>0</v>
      </c>
      <c r="N24" s="881">
        <v>0</v>
      </c>
      <c r="O24" s="881">
        <v>0</v>
      </c>
      <c r="P24" s="880">
        <v>0</v>
      </c>
      <c r="Q24" s="882">
        <v>0</v>
      </c>
      <c r="R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</row>
    <row r="25" spans="1:265" ht="25.5" customHeight="1" x14ac:dyDescent="0.2">
      <c r="A25" s="1136" t="s">
        <v>65</v>
      </c>
      <c r="B25" s="1137"/>
      <c r="C25" s="73">
        <v>3420</v>
      </c>
      <c r="D25" s="881">
        <v>0</v>
      </c>
      <c r="E25" s="881">
        <v>0</v>
      </c>
      <c r="F25" s="881">
        <v>0</v>
      </c>
      <c r="G25" s="881">
        <v>0</v>
      </c>
      <c r="H25" s="881">
        <v>0</v>
      </c>
      <c r="I25" s="881">
        <v>0</v>
      </c>
      <c r="J25" s="881">
        <v>0</v>
      </c>
      <c r="K25" s="881">
        <v>0</v>
      </c>
      <c r="L25" s="881">
        <v>0</v>
      </c>
      <c r="M25" s="842">
        <f t="shared" si="1"/>
        <v>0</v>
      </c>
      <c r="N25" s="881">
        <v>0</v>
      </c>
      <c r="O25" s="881">
        <v>0</v>
      </c>
      <c r="P25" s="881">
        <v>0</v>
      </c>
      <c r="Q25" s="883">
        <v>0</v>
      </c>
      <c r="R25" s="35"/>
      <c r="S25" s="1021" t="s">
        <v>238</v>
      </c>
      <c r="T25" s="1021"/>
      <c r="U25" s="1021"/>
      <c r="V25" s="1021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</row>
    <row r="26" spans="1:265" ht="25.5" customHeight="1" x14ac:dyDescent="0.2">
      <c r="A26" s="1136" t="s">
        <v>66</v>
      </c>
      <c r="B26" s="1137"/>
      <c r="C26" s="73">
        <v>3430</v>
      </c>
      <c r="D26" s="881">
        <v>0</v>
      </c>
      <c r="E26" s="881">
        <v>0</v>
      </c>
      <c r="F26" s="881">
        <v>0</v>
      </c>
      <c r="G26" s="881">
        <v>0</v>
      </c>
      <c r="H26" s="881">
        <v>0</v>
      </c>
      <c r="I26" s="881">
        <v>0</v>
      </c>
      <c r="J26" s="881">
        <v>0</v>
      </c>
      <c r="K26" s="881">
        <v>0</v>
      </c>
      <c r="L26" s="881">
        <v>0</v>
      </c>
      <c r="M26" s="842">
        <f t="shared" si="1"/>
        <v>0</v>
      </c>
      <c r="N26" s="881">
        <v>0</v>
      </c>
      <c r="O26" s="881">
        <v>0</v>
      </c>
      <c r="P26" s="881">
        <v>0</v>
      </c>
      <c r="Q26" s="883">
        <v>0</v>
      </c>
      <c r="R26" s="35"/>
      <c r="S26" s="1021"/>
      <c r="T26" s="1021"/>
      <c r="U26" s="1021"/>
      <c r="V26" s="1021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</row>
    <row r="27" spans="1:265" ht="12.75" x14ac:dyDescent="0.2">
      <c r="A27" s="1141" t="s">
        <v>67</v>
      </c>
      <c r="B27" s="1142"/>
      <c r="C27" s="73">
        <v>4000</v>
      </c>
      <c r="D27" s="881">
        <v>112841.66</v>
      </c>
      <c r="E27" s="881">
        <v>112841.66</v>
      </c>
      <c r="F27" s="881">
        <v>70287.990000000005</v>
      </c>
      <c r="G27" s="881">
        <v>70287.990000000005</v>
      </c>
      <c r="H27" s="881">
        <v>70287.990000000005</v>
      </c>
      <c r="I27" s="881">
        <v>0</v>
      </c>
      <c r="J27" s="881">
        <v>0</v>
      </c>
      <c r="K27" s="881">
        <v>0</v>
      </c>
      <c r="L27" s="881">
        <v>0</v>
      </c>
      <c r="M27" s="842">
        <f t="shared" si="1"/>
        <v>0</v>
      </c>
      <c r="N27" s="881">
        <v>0</v>
      </c>
      <c r="O27" s="881">
        <v>0</v>
      </c>
      <c r="P27" s="881">
        <v>0</v>
      </c>
      <c r="Q27" s="883">
        <v>0</v>
      </c>
      <c r="R27" s="35"/>
      <c r="S27" s="1021"/>
      <c r="T27" s="1021"/>
      <c r="U27" s="1021"/>
      <c r="V27" s="1021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</row>
    <row r="28" spans="1:265" ht="25.5" customHeight="1" x14ac:dyDescent="0.2">
      <c r="A28" s="1143" t="s">
        <v>68</v>
      </c>
      <c r="B28" s="1144"/>
      <c r="C28" s="73">
        <v>4100</v>
      </c>
      <c r="D28" s="881">
        <v>112841.66</v>
      </c>
      <c r="E28" s="881">
        <v>112841.66</v>
      </c>
      <c r="F28" s="881">
        <v>70287.990000000005</v>
      </c>
      <c r="G28" s="881">
        <v>70287.990000000005</v>
      </c>
      <c r="H28" s="881">
        <v>70287.990000000005</v>
      </c>
      <c r="I28" s="881">
        <v>0</v>
      </c>
      <c r="J28" s="881">
        <v>0</v>
      </c>
      <c r="K28" s="881">
        <v>0</v>
      </c>
      <c r="L28" s="881">
        <v>0</v>
      </c>
      <c r="M28" s="842">
        <f t="shared" si="1"/>
        <v>0</v>
      </c>
      <c r="N28" s="881">
        <v>0</v>
      </c>
      <c r="O28" s="881">
        <v>0</v>
      </c>
      <c r="P28" s="881">
        <v>0</v>
      </c>
      <c r="Q28" s="883">
        <v>0</v>
      </c>
      <c r="R28" s="35"/>
      <c r="S28" s="1021"/>
      <c r="T28" s="1021"/>
      <c r="U28" s="1021"/>
      <c r="V28" s="1021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</row>
    <row r="29" spans="1:265" ht="12.75" x14ac:dyDescent="0.2">
      <c r="A29" s="1141" t="s">
        <v>69</v>
      </c>
      <c r="B29" s="1142"/>
      <c r="C29" s="73">
        <v>5000</v>
      </c>
      <c r="D29" s="881">
        <v>0</v>
      </c>
      <c r="E29" s="881">
        <v>0</v>
      </c>
      <c r="F29" s="881">
        <v>0</v>
      </c>
      <c r="G29" s="881">
        <v>0</v>
      </c>
      <c r="H29" s="881">
        <v>0</v>
      </c>
      <c r="I29" s="881">
        <v>0</v>
      </c>
      <c r="J29" s="881">
        <v>0</v>
      </c>
      <c r="K29" s="881">
        <v>0</v>
      </c>
      <c r="L29" s="881">
        <v>0</v>
      </c>
      <c r="M29" s="842">
        <f t="shared" si="1"/>
        <v>0</v>
      </c>
      <c r="N29" s="881">
        <v>0</v>
      </c>
      <c r="O29" s="881">
        <v>0</v>
      </c>
      <c r="P29" s="881">
        <v>0</v>
      </c>
      <c r="Q29" s="883">
        <v>0</v>
      </c>
      <c r="R29" s="35"/>
      <c r="S29" s="1021"/>
      <c r="T29" s="1021"/>
      <c r="U29" s="1021"/>
      <c r="V29" s="1021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</row>
    <row r="30" spans="1:265" ht="25.5" customHeight="1" x14ac:dyDescent="0.2">
      <c r="A30" s="1143" t="s">
        <v>554</v>
      </c>
      <c r="B30" s="1144"/>
      <c r="C30" s="73">
        <v>5100</v>
      </c>
      <c r="D30" s="881">
        <v>0</v>
      </c>
      <c r="E30" s="881">
        <v>0</v>
      </c>
      <c r="F30" s="881">
        <v>0</v>
      </c>
      <c r="G30" s="881">
        <v>0</v>
      </c>
      <c r="H30" s="881">
        <v>0</v>
      </c>
      <c r="I30" s="881">
        <v>0</v>
      </c>
      <c r="J30" s="881">
        <v>0</v>
      </c>
      <c r="K30" s="881">
        <v>0</v>
      </c>
      <c r="L30" s="881">
        <v>0</v>
      </c>
      <c r="M30" s="842">
        <f t="shared" si="1"/>
        <v>0</v>
      </c>
      <c r="N30" s="881">
        <v>0</v>
      </c>
      <c r="O30" s="881">
        <v>0</v>
      </c>
      <c r="P30" s="881">
        <v>0</v>
      </c>
      <c r="Q30" s="883">
        <v>0</v>
      </c>
      <c r="R30" s="35"/>
      <c r="S30" s="1021"/>
      <c r="T30" s="1021"/>
      <c r="U30" s="1021"/>
      <c r="V30" s="1021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</row>
    <row r="31" spans="1:265" ht="15.75" thickBot="1" x14ac:dyDescent="0.3">
      <c r="A31" s="1138" t="s">
        <v>152</v>
      </c>
      <c r="B31" s="1139"/>
      <c r="C31" s="88">
        <v>9000</v>
      </c>
      <c r="D31" s="843">
        <f>D17+D18+D19+D27+D29</f>
        <v>492131.92000000004</v>
      </c>
      <c r="E31" s="843">
        <f t="shared" ref="E31:Q31" si="2">E17+E18+E19+E27+E29</f>
        <v>492131.92000000004</v>
      </c>
      <c r="F31" s="843">
        <f t="shared" si="2"/>
        <v>70287.990000000005</v>
      </c>
      <c r="G31" s="843">
        <f t="shared" si="2"/>
        <v>70287.990000000005</v>
      </c>
      <c r="H31" s="843">
        <f>H17+H18+H19+H27+H29</f>
        <v>70287.990000000005</v>
      </c>
      <c r="I31" s="843">
        <f t="shared" si="2"/>
        <v>0</v>
      </c>
      <c r="J31" s="843">
        <f t="shared" si="2"/>
        <v>0</v>
      </c>
      <c r="K31" s="843">
        <f t="shared" si="2"/>
        <v>0</v>
      </c>
      <c r="L31" s="843">
        <f t="shared" si="2"/>
        <v>0</v>
      </c>
      <c r="M31" s="843">
        <f t="shared" si="2"/>
        <v>2986731.4</v>
      </c>
      <c r="N31" s="843">
        <f>N17+N18+N19+N27+N29</f>
        <v>2986731.4</v>
      </c>
      <c r="O31" s="843">
        <f t="shared" si="2"/>
        <v>0</v>
      </c>
      <c r="P31" s="843">
        <f t="shared" si="2"/>
        <v>0</v>
      </c>
      <c r="Q31" s="843">
        <f t="shared" si="2"/>
        <v>0</v>
      </c>
      <c r="R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</row>
    <row r="32" spans="1:265" customFormat="1" ht="27.75" customHeight="1" x14ac:dyDescent="0.25">
      <c r="A32" s="495" t="s">
        <v>209</v>
      </c>
      <c r="B32" s="495"/>
      <c r="C32" s="1140"/>
      <c r="D32" s="1140"/>
      <c r="E32" s="1140"/>
      <c r="F32" s="555"/>
      <c r="G32" s="555"/>
      <c r="H32" s="1135"/>
      <c r="I32" s="1135"/>
      <c r="J32" s="1135"/>
      <c r="K32" s="13"/>
      <c r="L32" s="13"/>
      <c r="M32" s="13"/>
      <c r="N32" s="13"/>
      <c r="O32" s="13"/>
      <c r="P32" s="13"/>
      <c r="Q32" s="13"/>
    </row>
    <row r="33" spans="1:265" customFormat="1" ht="12" customHeight="1" x14ac:dyDescent="0.25">
      <c r="A33" s="499"/>
      <c r="B33" s="499"/>
      <c r="C33" s="1047" t="s">
        <v>199</v>
      </c>
      <c r="D33" s="1047"/>
      <c r="E33" s="1047"/>
      <c r="F33" s="282"/>
      <c r="G33" s="282"/>
      <c r="H33" s="1047" t="s">
        <v>201</v>
      </c>
      <c r="I33" s="1047"/>
      <c r="J33" s="1047"/>
      <c r="K33" s="13"/>
      <c r="L33" s="13"/>
      <c r="M33" s="13"/>
      <c r="N33" s="13"/>
      <c r="O33" s="13"/>
      <c r="P33" s="13"/>
      <c r="Q33" s="13"/>
    </row>
    <row r="34" spans="1:265" customFormat="1" x14ac:dyDescent="0.25">
      <c r="A34" s="499" t="s">
        <v>202</v>
      </c>
      <c r="B34" s="499"/>
      <c r="C34" s="1134"/>
      <c r="D34" s="1134"/>
      <c r="E34" s="1134"/>
      <c r="F34" s="556"/>
      <c r="G34" s="556"/>
      <c r="H34" s="1135"/>
      <c r="I34" s="1135"/>
      <c r="J34" s="1135"/>
      <c r="K34" s="13"/>
      <c r="L34" s="13"/>
      <c r="M34" s="13"/>
      <c r="N34" s="13"/>
      <c r="O34" s="13"/>
      <c r="P34" s="13"/>
      <c r="Q34" s="13"/>
      <c r="S34" s="14"/>
      <c r="T34" s="14"/>
      <c r="U34" s="14"/>
      <c r="V34" s="14"/>
    </row>
    <row r="35" spans="1:265" customFormat="1" ht="12" customHeight="1" x14ac:dyDescent="0.25">
      <c r="A35" s="266"/>
      <c r="B35" s="266"/>
      <c r="C35" s="1047" t="s">
        <v>199</v>
      </c>
      <c r="D35" s="1047"/>
      <c r="E35" s="1047"/>
      <c r="F35" s="282"/>
      <c r="G35" s="282"/>
      <c r="H35" s="1047" t="s">
        <v>204</v>
      </c>
      <c r="I35" s="1047"/>
      <c r="J35" s="1047"/>
      <c r="K35" s="13"/>
      <c r="L35" s="13"/>
      <c r="M35" s="13"/>
      <c r="N35" s="13"/>
      <c r="O35" s="13"/>
      <c r="P35" s="13"/>
      <c r="Q35" s="13"/>
    </row>
    <row r="36" spans="1:265" customFormat="1" x14ac:dyDescent="0.25">
      <c r="A36" s="499" t="s">
        <v>205</v>
      </c>
      <c r="B36" s="499"/>
      <c r="C36" s="557"/>
      <c r="D36" s="555"/>
      <c r="E36" s="555"/>
      <c r="F36" s="555"/>
      <c r="G36" s="555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265" x14ac:dyDescent="0.25">
      <c r="A37" s="1120"/>
      <c r="B37" s="1120"/>
      <c r="C37" s="1120"/>
      <c r="D37" s="1120"/>
      <c r="E37" s="1120"/>
      <c r="F37" s="1120"/>
      <c r="G37" s="1120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</row>
    <row r="38" spans="1:265" ht="12.75" customHeight="1" x14ac:dyDescent="0.25">
      <c r="A38" s="1120"/>
      <c r="B38" s="1120"/>
      <c r="C38" s="1120"/>
      <c r="D38" s="1120"/>
      <c r="E38" s="1120"/>
      <c r="F38" s="1120"/>
      <c r="G38" s="1120"/>
      <c r="H38" s="1121"/>
      <c r="I38" s="1121"/>
      <c r="J38" s="1121"/>
      <c r="K38" s="1121"/>
      <c r="L38" s="1121"/>
      <c r="M38" s="1121"/>
      <c r="N38" s="1121"/>
      <c r="O38" s="1121"/>
      <c r="P38" s="1121"/>
      <c r="Q38" s="1121"/>
    </row>
    <row r="39" spans="1:265" x14ac:dyDescent="0.25">
      <c r="A39" s="1133"/>
      <c r="B39" s="1133"/>
      <c r="C39" s="1133"/>
      <c r="D39" s="1133"/>
      <c r="E39" s="1133"/>
      <c r="F39" s="1133"/>
      <c r="G39" s="1133"/>
      <c r="H39" s="1133"/>
      <c r="I39" s="1133"/>
      <c r="J39" s="1133"/>
      <c r="K39" s="1133"/>
      <c r="L39" s="1133"/>
      <c r="M39" s="1133"/>
      <c r="N39" s="1133"/>
      <c r="O39" s="1133"/>
      <c r="P39" s="1133"/>
      <c r="Q39" s="1133"/>
    </row>
    <row r="40" spans="1:265" x14ac:dyDescent="0.25">
      <c r="A40" s="77"/>
      <c r="B40" s="77"/>
      <c r="IZ40" s="35"/>
      <c r="JA40" s="35"/>
      <c r="JB40" s="35"/>
      <c r="JC40" s="35"/>
      <c r="JD40" s="35"/>
      <c r="JE40" s="35"/>
    </row>
    <row r="41" spans="1:265" x14ac:dyDescent="0.25">
      <c r="IZ41" s="35"/>
      <c r="JA41" s="35"/>
      <c r="JB41" s="35"/>
      <c r="JC41" s="35"/>
      <c r="JD41" s="35"/>
      <c r="JE41" s="35"/>
    </row>
  </sheetData>
  <sheetProtection password="CC5B" sheet="1" objects="1" scenarios="1"/>
  <customSheetViews>
    <customSheetView guid="{BA6529BE-B863-4BA8-8CC0-F00E437619FD}" scale="85" topLeftCell="A13">
      <selection activeCell="F27" sqref="F27:H28"/>
      <pageMargins left="0.7" right="0.7" top="0.75" bottom="0.75" header="0.3" footer="0.3"/>
    </customSheetView>
    <customSheetView guid="{95DD708D-4A5C-408B-8CB3-ECC420750A58}" scale="85" topLeftCell="A13">
      <selection activeCell="F27" sqref="F27:H28"/>
      <pageMargins left="0.7" right="0.7" top="0.75" bottom="0.75" header="0.3" footer="0.3"/>
    </customSheetView>
    <customSheetView guid="{D5E1E135-06FF-4731-AF73-082FBD4542B2}" scale="85">
      <selection activeCell="O22" sqref="O22"/>
      <pageMargins left="0.7" right="0.7" top="0.75" bottom="0.75" header="0.3" footer="0.3"/>
    </customSheetView>
    <customSheetView guid="{5D0CB696-94A5-4D01-93B2-E30B23A894E2}" scale="85" topLeftCell="A19">
      <selection activeCell="N35" sqref="N35"/>
      <pageMargins left="0.7" right="0.7" top="0.75" bottom="0.75" header="0.3" footer="0.3"/>
    </customSheetView>
    <customSheetView guid="{E23BC486-85E6-4A44-88C1-79DF561C9EE6}" scale="85" topLeftCell="A13">
      <selection activeCell="F27" sqref="F27:H28"/>
      <pageMargins left="0.7" right="0.7" top="0.75" bottom="0.75" header="0.3" footer="0.3"/>
    </customSheetView>
  </customSheetViews>
  <mergeCells count="57">
    <mergeCell ref="I1:Q1"/>
    <mergeCell ref="A2:Q2"/>
    <mergeCell ref="R2:AA2"/>
    <mergeCell ref="P3:Q3"/>
    <mergeCell ref="S3:V8"/>
    <mergeCell ref="A4:N4"/>
    <mergeCell ref="P4:Q4"/>
    <mergeCell ref="P5:Q5"/>
    <mergeCell ref="P6:Q6"/>
    <mergeCell ref="P7:Q7"/>
    <mergeCell ref="P8:Q8"/>
    <mergeCell ref="B7:N7"/>
    <mergeCell ref="B8:N8"/>
    <mergeCell ref="P9:Q9"/>
    <mergeCell ref="P10:Q10"/>
    <mergeCell ref="S10:V15"/>
    <mergeCell ref="A13:B15"/>
    <mergeCell ref="C13:C15"/>
    <mergeCell ref="D13:E13"/>
    <mergeCell ref="F13:L13"/>
    <mergeCell ref="M13:Q13"/>
    <mergeCell ref="D14:D15"/>
    <mergeCell ref="E14:E15"/>
    <mergeCell ref="F14:F15"/>
    <mergeCell ref="G14:L14"/>
    <mergeCell ref="M14:M15"/>
    <mergeCell ref="N14:Q14"/>
    <mergeCell ref="P11:Q11"/>
    <mergeCell ref="S17:V23"/>
    <mergeCell ref="A18:B18"/>
    <mergeCell ref="A19:B19"/>
    <mergeCell ref="A20:B20"/>
    <mergeCell ref="A21:B21"/>
    <mergeCell ref="A22:B22"/>
    <mergeCell ref="A23:B23"/>
    <mergeCell ref="A17:B17"/>
    <mergeCell ref="S25:V30"/>
    <mergeCell ref="A26:B26"/>
    <mergeCell ref="A27:B27"/>
    <mergeCell ref="A28:B28"/>
    <mergeCell ref="A29:B29"/>
    <mergeCell ref="A30:B30"/>
    <mergeCell ref="A16:B16"/>
    <mergeCell ref="A39:Q39"/>
    <mergeCell ref="C34:E34"/>
    <mergeCell ref="H34:J34"/>
    <mergeCell ref="A24:B24"/>
    <mergeCell ref="A25:B25"/>
    <mergeCell ref="A31:B31"/>
    <mergeCell ref="C32:E32"/>
    <mergeCell ref="H32:J32"/>
    <mergeCell ref="C33:E33"/>
    <mergeCell ref="H33:J33"/>
    <mergeCell ref="C35:E35"/>
    <mergeCell ref="H35:J35"/>
    <mergeCell ref="A37:Q37"/>
    <mergeCell ref="A38:Q3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B7</xm:sqref>
        </x14:dataValidation>
        <x14:dataValidation type="list" allowBlank="1" showInputMessage="1" showErrorMessage="1">
          <x14:formula1>
            <xm:f>Список!$I$1:$I$3</xm:f>
          </x14:formula1>
          <xm:sqref>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43"/>
  <sheetViews>
    <sheetView showGridLines="0" topLeftCell="A9" zoomScale="85" zoomScaleNormal="85" zoomScaleSheetLayoutView="100" zoomScalePageLayoutView="80" workbookViewId="0">
      <selection activeCell="P16" sqref="P16:Q29"/>
    </sheetView>
  </sheetViews>
  <sheetFormatPr defaultColWidth="9.140625" defaultRowHeight="15" x14ac:dyDescent="0.25"/>
  <cols>
    <col min="1" max="1" width="49.5703125" style="35" customWidth="1"/>
    <col min="2" max="2" width="6.42578125" style="34" customWidth="1"/>
    <col min="3" max="3" width="8.28515625" style="34" customWidth="1"/>
    <col min="4" max="4" width="14.42578125" style="34" customWidth="1"/>
    <col min="5" max="5" width="13.28515625" style="34" customWidth="1"/>
    <col min="6" max="6" width="9.5703125" style="34" customWidth="1"/>
    <col min="7" max="7" width="4.85546875" style="34" customWidth="1"/>
    <col min="8" max="9" width="13.7109375" style="34" customWidth="1"/>
    <col min="10" max="10" width="13.28515625" style="34" customWidth="1"/>
    <col min="11" max="11" width="13.7109375" style="34" customWidth="1"/>
    <col min="12" max="12" width="14" style="34" customWidth="1"/>
    <col min="13" max="13" width="13.28515625" style="34" customWidth="1"/>
    <col min="14" max="14" width="13.140625" style="34" customWidth="1"/>
    <col min="15" max="15" width="13.7109375" style="34" customWidth="1"/>
    <col min="16" max="16" width="10.85546875" style="34" customWidth="1"/>
    <col min="17" max="17" width="12.85546875" style="34" customWidth="1"/>
    <col min="18" max="18" width="2.85546875" style="34" customWidth="1"/>
    <col min="19" max="22" width="8.85546875"/>
    <col min="23" max="23" width="9.7109375" style="34" bestFit="1" customWidth="1"/>
    <col min="24" max="24" width="10.5703125" style="34" bestFit="1" customWidth="1"/>
    <col min="25" max="265" width="9.140625" style="34"/>
    <col min="266" max="16384" width="9.140625" style="35"/>
  </cols>
  <sheetData>
    <row r="1" spans="1:265" ht="32.25" customHeight="1" x14ac:dyDescent="0.2">
      <c r="A1" s="1124" t="s">
        <v>43</v>
      </c>
      <c r="B1" s="1124"/>
      <c r="C1" s="1124"/>
      <c r="D1" s="1124"/>
      <c r="E1" s="1124"/>
      <c r="F1" s="1124"/>
      <c r="G1" s="1124"/>
      <c r="H1" s="1124"/>
      <c r="I1" s="1124"/>
      <c r="J1" s="1124"/>
      <c r="K1" s="1124"/>
      <c r="L1" s="1124"/>
      <c r="M1" s="1124"/>
      <c r="N1" s="1124"/>
      <c r="O1" s="1124"/>
      <c r="P1" s="1124"/>
      <c r="Q1" s="1124"/>
      <c r="R1" s="1125"/>
      <c r="S1" s="1125"/>
      <c r="T1" s="1125"/>
      <c r="U1" s="1125"/>
      <c r="V1" s="1125"/>
      <c r="W1" s="1125"/>
      <c r="X1" s="1125"/>
      <c r="Y1" s="1125"/>
      <c r="Z1" s="1125"/>
      <c r="AA1" s="1125"/>
    </row>
    <row r="2" spans="1:265" ht="15.75" thickBot="1" x14ac:dyDescent="0.3">
      <c r="A2" s="37"/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  <c r="M2" s="38"/>
      <c r="N2" s="38"/>
      <c r="O2" s="38"/>
      <c r="P2" s="39"/>
      <c r="Q2" s="40" t="s">
        <v>27</v>
      </c>
      <c r="R2" s="36"/>
      <c r="S2" s="288" t="s">
        <v>234</v>
      </c>
      <c r="T2" s="287"/>
      <c r="U2" s="287"/>
      <c r="V2" s="287"/>
      <c r="W2" s="36"/>
      <c r="X2" s="36"/>
      <c r="Y2" s="36"/>
      <c r="Z2" s="36"/>
      <c r="AA2" s="36"/>
    </row>
    <row r="3" spans="1:265" ht="12.75" customHeight="1" x14ac:dyDescent="0.2">
      <c r="A3" s="1126" t="s">
        <v>28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43"/>
      <c r="P3" s="42" t="s">
        <v>29</v>
      </c>
      <c r="Q3" s="307"/>
      <c r="R3" s="36"/>
      <c r="S3" s="1027" t="s">
        <v>235</v>
      </c>
      <c r="T3" s="1027"/>
      <c r="U3" s="1027"/>
      <c r="V3" s="1027"/>
      <c r="W3" s="36"/>
      <c r="X3" s="36"/>
      <c r="Y3" s="36"/>
      <c r="Z3" s="36"/>
      <c r="AA3" s="36"/>
    </row>
    <row r="4" spans="1:265" ht="12.75" customHeight="1" x14ac:dyDescent="0.2">
      <c r="A4" s="43"/>
      <c r="B4" s="43"/>
      <c r="C4" s="43"/>
      <c r="D4" s="43"/>
      <c r="E4" s="43"/>
      <c r="F4" s="225"/>
      <c r="G4" s="43"/>
      <c r="H4" s="43"/>
      <c r="I4" s="38"/>
      <c r="J4" s="38"/>
      <c r="K4" s="38"/>
      <c r="L4" s="38"/>
      <c r="M4" s="79"/>
      <c r="N4" s="79"/>
      <c r="O4" s="1127" t="s">
        <v>26</v>
      </c>
      <c r="P4" s="1128"/>
      <c r="Q4" s="309"/>
      <c r="R4" s="36"/>
      <c r="S4" s="1027"/>
      <c r="T4" s="1027"/>
      <c r="U4" s="1027"/>
      <c r="V4" s="1027"/>
      <c r="W4" s="36"/>
      <c r="X4" s="36"/>
      <c r="Y4" s="36"/>
      <c r="Z4" s="36"/>
      <c r="AA4" s="36"/>
    </row>
    <row r="5" spans="1:265" ht="12.75" customHeight="1" x14ac:dyDescent="0.2">
      <c r="A5" s="43"/>
      <c r="B5" s="43"/>
      <c r="C5" s="43"/>
      <c r="D5" s="43"/>
      <c r="E5" s="43"/>
      <c r="F5" s="225"/>
      <c r="G5" s="43"/>
      <c r="H5" s="43"/>
      <c r="I5" s="38"/>
      <c r="J5" s="38"/>
      <c r="K5" s="38"/>
      <c r="L5" s="38"/>
      <c r="M5" s="80"/>
      <c r="N5" s="80"/>
      <c r="O5" s="80"/>
      <c r="P5" s="45" t="s">
        <v>10</v>
      </c>
      <c r="Q5" s="309"/>
      <c r="R5" s="36"/>
      <c r="S5" s="1027"/>
      <c r="T5" s="1027"/>
      <c r="U5" s="1027"/>
      <c r="V5" s="1027"/>
      <c r="W5" s="36"/>
      <c r="X5" s="36"/>
      <c r="Y5" s="36"/>
      <c r="Z5" s="36"/>
      <c r="AA5" s="36"/>
    </row>
    <row r="6" spans="1:265" ht="15" customHeight="1" x14ac:dyDescent="0.2">
      <c r="A6" s="78" t="s">
        <v>23</v>
      </c>
      <c r="B6" s="1045"/>
      <c r="C6" s="1045"/>
      <c r="D6" s="1045"/>
      <c r="E6" s="1045"/>
      <c r="F6" s="1045"/>
      <c r="G6" s="1045"/>
      <c r="H6" s="1045"/>
      <c r="I6" s="1045"/>
      <c r="J6" s="1045"/>
      <c r="K6" s="1045"/>
      <c r="L6" s="1045"/>
      <c r="M6" s="1045"/>
      <c r="N6" s="1045"/>
      <c r="O6" s="81"/>
      <c r="P6" s="45" t="s">
        <v>16</v>
      </c>
      <c r="Q6" s="308">
        <v>183701001</v>
      </c>
      <c r="R6" s="36"/>
      <c r="S6" s="1027"/>
      <c r="T6" s="1027"/>
      <c r="U6" s="1027"/>
      <c r="V6" s="1027"/>
      <c r="W6" s="36"/>
      <c r="X6" s="36"/>
      <c r="Y6" s="36"/>
      <c r="Z6" s="36"/>
      <c r="AA6" s="36"/>
    </row>
    <row r="7" spans="1:265" ht="28.5" customHeight="1" x14ac:dyDescent="0.2">
      <c r="A7" s="78" t="s">
        <v>44</v>
      </c>
      <c r="B7" s="1046"/>
      <c r="C7" s="1046"/>
      <c r="D7" s="1046"/>
      <c r="E7" s="1046"/>
      <c r="F7" s="1046"/>
      <c r="G7" s="1046"/>
      <c r="H7" s="1046"/>
      <c r="I7" s="1046"/>
      <c r="J7" s="1046"/>
      <c r="K7" s="1046"/>
      <c r="L7" s="1046"/>
      <c r="M7" s="1046"/>
      <c r="N7" s="1046"/>
      <c r="O7" s="1127" t="s">
        <v>160</v>
      </c>
      <c r="P7" s="1128"/>
      <c r="Q7" s="308"/>
      <c r="R7" s="36"/>
      <c r="S7" s="1027"/>
      <c r="T7" s="1027"/>
      <c r="U7" s="1027"/>
      <c r="V7" s="1027"/>
      <c r="W7" s="36"/>
      <c r="X7" s="36"/>
      <c r="Y7" s="36"/>
      <c r="Z7" s="36"/>
      <c r="AA7" s="36"/>
    </row>
    <row r="8" spans="1:265" ht="15" customHeight="1" x14ac:dyDescent="0.2">
      <c r="A8" s="78" t="s">
        <v>25</v>
      </c>
      <c r="B8" s="1046" t="s">
        <v>744</v>
      </c>
      <c r="C8" s="1046"/>
      <c r="D8" s="1046"/>
      <c r="E8" s="1046"/>
      <c r="F8" s="46"/>
      <c r="G8" s="46"/>
      <c r="H8" s="46"/>
      <c r="I8" s="46"/>
      <c r="J8" s="46"/>
      <c r="K8" s="82"/>
      <c r="L8" s="82"/>
      <c r="M8" s="82"/>
      <c r="N8" s="82"/>
      <c r="O8" s="81"/>
      <c r="P8" s="45" t="s">
        <v>11</v>
      </c>
      <c r="Q8" s="308"/>
      <c r="R8" s="36"/>
      <c r="S8" s="1027"/>
      <c r="T8" s="1027"/>
      <c r="U8" s="1027"/>
      <c r="V8" s="1027"/>
      <c r="W8" s="36"/>
      <c r="X8" s="36"/>
      <c r="Y8" s="36"/>
      <c r="Z8" s="36"/>
      <c r="AA8" s="36"/>
    </row>
    <row r="9" spans="1:265" ht="15.75" thickBot="1" x14ac:dyDescent="0.3">
      <c r="A9" s="83" t="s">
        <v>12</v>
      </c>
      <c r="B9" s="37"/>
      <c r="C9" s="37"/>
      <c r="D9" s="37"/>
      <c r="E9" s="37"/>
      <c r="F9" s="37"/>
      <c r="G9" s="37"/>
      <c r="H9" s="37"/>
      <c r="I9" s="38"/>
      <c r="J9" s="38"/>
      <c r="K9" s="38"/>
      <c r="L9" s="38"/>
      <c r="M9" s="38"/>
      <c r="N9" s="38"/>
      <c r="O9" s="38"/>
      <c r="P9" s="48"/>
      <c r="Q9" s="49"/>
      <c r="R9" s="36"/>
      <c r="S9" s="287"/>
      <c r="T9" s="287"/>
      <c r="U9" s="287"/>
      <c r="V9" s="287"/>
      <c r="W9" s="36"/>
      <c r="X9" s="36"/>
      <c r="Y9" s="36"/>
      <c r="Z9" s="36"/>
      <c r="AA9" s="36"/>
    </row>
    <row r="10" spans="1:265" ht="12.75" customHeight="1" x14ac:dyDescent="0.2">
      <c r="A10" s="83"/>
      <c r="B10" s="37"/>
      <c r="C10" s="37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38"/>
      <c r="P10" s="48"/>
      <c r="Q10" s="43"/>
      <c r="R10" s="36"/>
      <c r="S10" s="1029" t="s">
        <v>236</v>
      </c>
      <c r="T10" s="1029"/>
      <c r="U10" s="1029"/>
      <c r="V10" s="1029"/>
      <c r="W10" s="36"/>
      <c r="X10" s="36"/>
      <c r="Y10" s="36"/>
      <c r="Z10" s="36"/>
      <c r="AA10" s="36"/>
    </row>
    <row r="11" spans="1:265" ht="8.25" customHeight="1" x14ac:dyDescent="0.2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S11" s="1029"/>
      <c r="T11" s="1029"/>
      <c r="U11" s="1029"/>
      <c r="V11" s="1029"/>
    </row>
    <row r="12" spans="1:265" ht="51.75" customHeight="1" x14ac:dyDescent="0.2">
      <c r="A12" s="1152" t="s">
        <v>45</v>
      </c>
      <c r="B12" s="1122" t="s">
        <v>2</v>
      </c>
      <c r="C12" s="1115" t="s">
        <v>156</v>
      </c>
      <c r="D12" s="1130"/>
      <c r="E12" s="1172" t="s">
        <v>46</v>
      </c>
      <c r="F12" s="1172"/>
      <c r="G12" s="1172"/>
      <c r="H12" s="1158" t="s">
        <v>155</v>
      </c>
      <c r="I12" s="1159"/>
      <c r="J12" s="1159"/>
      <c r="K12" s="1159"/>
      <c r="L12" s="1159"/>
      <c r="M12" s="1159"/>
      <c r="N12" s="1172" t="s">
        <v>166</v>
      </c>
      <c r="O12" s="1172"/>
      <c r="P12" s="1175" t="s">
        <v>47</v>
      </c>
      <c r="Q12" s="1117" t="s">
        <v>48</v>
      </c>
      <c r="S12" s="1029"/>
      <c r="T12" s="1029"/>
      <c r="U12" s="1029"/>
      <c r="V12" s="1029"/>
    </row>
    <row r="13" spans="1:265" ht="15.75" customHeight="1" x14ac:dyDescent="0.2">
      <c r="A13" s="1154"/>
      <c r="B13" s="1157"/>
      <c r="C13" s="1161" t="s">
        <v>1</v>
      </c>
      <c r="D13" s="1161" t="s">
        <v>154</v>
      </c>
      <c r="E13" s="1113" t="s">
        <v>163</v>
      </c>
      <c r="F13" s="1152"/>
      <c r="G13" s="1117" t="s">
        <v>50</v>
      </c>
      <c r="H13" s="1161" t="s">
        <v>1</v>
      </c>
      <c r="I13" s="1161" t="s">
        <v>154</v>
      </c>
      <c r="J13" s="1115" t="s">
        <v>51</v>
      </c>
      <c r="K13" s="1129"/>
      <c r="L13" s="1129"/>
      <c r="M13" s="1129"/>
      <c r="N13" s="1161" t="s">
        <v>49</v>
      </c>
      <c r="O13" s="1161" t="s">
        <v>52</v>
      </c>
      <c r="P13" s="1176"/>
      <c r="Q13" s="1117"/>
      <c r="S13" s="1029"/>
      <c r="T13" s="1029"/>
      <c r="U13" s="1029"/>
      <c r="V13" s="1029"/>
    </row>
    <row r="14" spans="1:265" ht="41.25" customHeight="1" x14ac:dyDescent="0.2">
      <c r="A14" s="1156"/>
      <c r="B14" s="1123"/>
      <c r="C14" s="1161"/>
      <c r="D14" s="1161"/>
      <c r="E14" s="226" t="s">
        <v>164</v>
      </c>
      <c r="F14" s="226" t="s">
        <v>165</v>
      </c>
      <c r="G14" s="1114"/>
      <c r="H14" s="1161"/>
      <c r="I14" s="1161"/>
      <c r="J14" s="55" t="s">
        <v>53</v>
      </c>
      <c r="K14" s="55" t="s">
        <v>54</v>
      </c>
      <c r="L14" s="55" t="s">
        <v>55</v>
      </c>
      <c r="M14" s="55" t="s">
        <v>56</v>
      </c>
      <c r="N14" s="1161"/>
      <c r="O14" s="1161"/>
      <c r="P14" s="1177"/>
      <c r="Q14" s="1114"/>
      <c r="S14" s="1029"/>
      <c r="T14" s="1029"/>
      <c r="U14" s="1029"/>
      <c r="V14" s="1029"/>
    </row>
    <row r="15" spans="1:265" s="61" customFormat="1" ht="13.7" customHeight="1" thickBot="1" x14ac:dyDescent="0.25">
      <c r="A15" s="66">
        <v>1</v>
      </c>
      <c r="B15" s="212">
        <v>2</v>
      </c>
      <c r="C15" s="66">
        <v>3</v>
      </c>
      <c r="D15" s="213">
        <v>4</v>
      </c>
      <c r="E15" s="212">
        <v>5</v>
      </c>
      <c r="F15" s="212">
        <v>6</v>
      </c>
      <c r="G15" s="212">
        <v>7</v>
      </c>
      <c r="H15" s="212">
        <v>8</v>
      </c>
      <c r="I15" s="212">
        <v>9</v>
      </c>
      <c r="J15" s="212">
        <v>10</v>
      </c>
      <c r="K15" s="212">
        <v>11</v>
      </c>
      <c r="L15" s="66">
        <v>12</v>
      </c>
      <c r="M15" s="212">
        <v>13</v>
      </c>
      <c r="N15" s="66">
        <v>14</v>
      </c>
      <c r="O15" s="213">
        <v>15</v>
      </c>
      <c r="P15" s="212">
        <v>16</v>
      </c>
      <c r="Q15" s="214">
        <v>17</v>
      </c>
      <c r="R15" s="34"/>
      <c r="S15" s="1029"/>
      <c r="T15" s="1029"/>
      <c r="U15" s="1029"/>
      <c r="V15" s="1029"/>
      <c r="W15" s="34"/>
      <c r="X15" s="60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</row>
    <row r="16" spans="1:265" ht="28.9" customHeight="1" x14ac:dyDescent="0.25">
      <c r="A16" s="69" t="s">
        <v>57</v>
      </c>
      <c r="B16" s="62">
        <v>1000</v>
      </c>
      <c r="C16" s="884">
        <v>0</v>
      </c>
      <c r="D16" s="884">
        <v>0</v>
      </c>
      <c r="E16" s="884">
        <v>0</v>
      </c>
      <c r="F16" s="884">
        <v>0</v>
      </c>
      <c r="G16" s="884">
        <v>0</v>
      </c>
      <c r="H16" s="715">
        <f>(J16+K16+L16+M16)*1</f>
        <v>0</v>
      </c>
      <c r="I16" s="888">
        <v>0</v>
      </c>
      <c r="J16" s="888">
        <v>0</v>
      </c>
      <c r="K16" s="888">
        <v>0</v>
      </c>
      <c r="L16" s="888">
        <v>0</v>
      </c>
      <c r="M16" s="888">
        <v>0</v>
      </c>
      <c r="N16" s="735">
        <f>(H16-C16)*1</f>
        <v>0</v>
      </c>
      <c r="O16" s="735" t="e">
        <f t="shared" ref="O16:O29" si="0">((H16-C16)*100/C16)*1</f>
        <v>#DIV/0!</v>
      </c>
      <c r="P16" s="888">
        <v>0</v>
      </c>
      <c r="Q16" s="891">
        <v>0</v>
      </c>
      <c r="S16" s="287"/>
      <c r="T16" s="287"/>
      <c r="U16" s="287"/>
      <c r="V16" s="287"/>
    </row>
    <row r="17" spans="1:265" ht="28.9" customHeight="1" x14ac:dyDescent="0.2">
      <c r="A17" s="69" t="s">
        <v>58</v>
      </c>
      <c r="B17" s="84">
        <v>2000</v>
      </c>
      <c r="C17" s="885">
        <v>0</v>
      </c>
      <c r="D17" s="885">
        <v>0</v>
      </c>
      <c r="E17" s="885">
        <v>0</v>
      </c>
      <c r="F17" s="885">
        <v>0</v>
      </c>
      <c r="G17" s="885">
        <v>0</v>
      </c>
      <c r="H17" s="715">
        <f>(J17+K17+L17+M17)*1</f>
        <v>0</v>
      </c>
      <c r="I17" s="889">
        <v>0</v>
      </c>
      <c r="J17" s="890">
        <v>0</v>
      </c>
      <c r="K17" s="890">
        <v>0</v>
      </c>
      <c r="L17" s="890">
        <v>0</v>
      </c>
      <c r="M17" s="890">
        <v>0</v>
      </c>
      <c r="N17" s="735">
        <f>(H17-C17)*1</f>
        <v>0</v>
      </c>
      <c r="O17" s="735" t="e">
        <f t="shared" si="0"/>
        <v>#DIV/0!</v>
      </c>
      <c r="P17" s="889">
        <v>0</v>
      </c>
      <c r="Q17" s="892">
        <v>0</v>
      </c>
      <c r="R17" s="35"/>
      <c r="S17" s="1024" t="s">
        <v>237</v>
      </c>
      <c r="T17" s="1024"/>
      <c r="U17" s="1024"/>
      <c r="V17" s="102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</row>
    <row r="18" spans="1:265" ht="48.75" customHeight="1" x14ac:dyDescent="0.2">
      <c r="A18" s="69" t="s">
        <v>59</v>
      </c>
      <c r="B18" s="84">
        <v>3000</v>
      </c>
      <c r="C18" s="735">
        <f>(C19+C20+C21+C22)*1</f>
        <v>0</v>
      </c>
      <c r="D18" s="735">
        <f>(D19+D20+D21+D22)*1</f>
        <v>0</v>
      </c>
      <c r="E18" s="886">
        <v>0</v>
      </c>
      <c r="F18" s="886">
        <v>0</v>
      </c>
      <c r="G18" s="886">
        <v>0</v>
      </c>
      <c r="H18" s="735">
        <f t="shared" ref="H18:N18" si="1">(H19+H20+H21+H22)*1</f>
        <v>0</v>
      </c>
      <c r="I18" s="735">
        <f t="shared" si="1"/>
        <v>0</v>
      </c>
      <c r="J18" s="735">
        <f t="shared" si="1"/>
        <v>0</v>
      </c>
      <c r="K18" s="735">
        <f t="shared" si="1"/>
        <v>0</v>
      </c>
      <c r="L18" s="735">
        <f t="shared" si="1"/>
        <v>0</v>
      </c>
      <c r="M18" s="735">
        <f t="shared" si="1"/>
        <v>0</v>
      </c>
      <c r="N18" s="735">
        <f t="shared" si="1"/>
        <v>0</v>
      </c>
      <c r="O18" s="735" t="e">
        <f t="shared" si="0"/>
        <v>#DIV/0!</v>
      </c>
      <c r="P18" s="889">
        <v>0</v>
      </c>
      <c r="Q18" s="892">
        <v>0</v>
      </c>
      <c r="R18" s="35"/>
      <c r="S18" s="1024"/>
      <c r="T18" s="1024"/>
      <c r="U18" s="1024"/>
      <c r="V18" s="1024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</row>
    <row r="19" spans="1:265" ht="46.35" customHeight="1" x14ac:dyDescent="0.2">
      <c r="A19" s="85" t="s">
        <v>60</v>
      </c>
      <c r="B19" s="84">
        <v>3100</v>
      </c>
      <c r="C19" s="885">
        <v>0</v>
      </c>
      <c r="D19" s="885">
        <v>0</v>
      </c>
      <c r="E19" s="885">
        <v>0</v>
      </c>
      <c r="F19" s="885">
        <v>0</v>
      </c>
      <c r="G19" s="885">
        <v>0</v>
      </c>
      <c r="H19" s="715">
        <f t="shared" ref="H19:H29" si="2">(J19+K19+L19+M19)*1</f>
        <v>0</v>
      </c>
      <c r="I19" s="889">
        <v>0</v>
      </c>
      <c r="J19" s="890">
        <v>0</v>
      </c>
      <c r="K19" s="890">
        <v>0</v>
      </c>
      <c r="L19" s="890">
        <v>0</v>
      </c>
      <c r="M19" s="890">
        <v>0</v>
      </c>
      <c r="N19" s="735">
        <f t="shared" ref="N19:N29" si="3">(H19-C19)*1</f>
        <v>0</v>
      </c>
      <c r="O19" s="735" t="e">
        <f t="shared" si="0"/>
        <v>#DIV/0!</v>
      </c>
      <c r="P19" s="889">
        <v>0</v>
      </c>
      <c r="Q19" s="892">
        <v>0</v>
      </c>
      <c r="R19" s="35"/>
      <c r="S19" s="1024"/>
      <c r="T19" s="1024"/>
      <c r="U19" s="1024"/>
      <c r="V19" s="1024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</row>
    <row r="20" spans="1:265" ht="28.35" customHeight="1" x14ac:dyDescent="0.2">
      <c r="A20" s="85" t="s">
        <v>61</v>
      </c>
      <c r="B20" s="84">
        <v>3200</v>
      </c>
      <c r="C20" s="885">
        <v>0</v>
      </c>
      <c r="D20" s="885">
        <v>0</v>
      </c>
      <c r="E20" s="885">
        <v>0</v>
      </c>
      <c r="F20" s="885">
        <v>0</v>
      </c>
      <c r="G20" s="885">
        <v>0</v>
      </c>
      <c r="H20" s="715">
        <f t="shared" si="2"/>
        <v>0</v>
      </c>
      <c r="I20" s="889">
        <v>0</v>
      </c>
      <c r="J20" s="890">
        <v>0</v>
      </c>
      <c r="K20" s="890">
        <v>0</v>
      </c>
      <c r="L20" s="890">
        <v>0</v>
      </c>
      <c r="M20" s="890">
        <v>0</v>
      </c>
      <c r="N20" s="735">
        <f t="shared" si="3"/>
        <v>0</v>
      </c>
      <c r="O20" s="735" t="e">
        <f t="shared" si="0"/>
        <v>#DIV/0!</v>
      </c>
      <c r="P20" s="889">
        <v>0</v>
      </c>
      <c r="Q20" s="892">
        <v>0</v>
      </c>
      <c r="R20" s="35"/>
      <c r="S20" s="1024"/>
      <c r="T20" s="1024"/>
      <c r="U20" s="1024"/>
      <c r="V20" s="1024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</row>
    <row r="21" spans="1:265" ht="32.65" customHeight="1" x14ac:dyDescent="0.2">
      <c r="A21" s="85" t="s">
        <v>62</v>
      </c>
      <c r="B21" s="84">
        <v>3300</v>
      </c>
      <c r="C21" s="885">
        <v>0</v>
      </c>
      <c r="D21" s="885">
        <v>0</v>
      </c>
      <c r="E21" s="885">
        <v>0</v>
      </c>
      <c r="F21" s="885">
        <v>0</v>
      </c>
      <c r="G21" s="885">
        <v>0</v>
      </c>
      <c r="H21" s="715">
        <f t="shared" si="2"/>
        <v>0</v>
      </c>
      <c r="I21" s="889">
        <v>0</v>
      </c>
      <c r="J21" s="890">
        <v>0</v>
      </c>
      <c r="K21" s="890">
        <v>0</v>
      </c>
      <c r="L21" s="890">
        <v>0</v>
      </c>
      <c r="M21" s="890">
        <v>0</v>
      </c>
      <c r="N21" s="735">
        <f t="shared" si="3"/>
        <v>0</v>
      </c>
      <c r="O21" s="735" t="e">
        <f t="shared" si="0"/>
        <v>#DIV/0!</v>
      </c>
      <c r="P21" s="889">
        <v>0</v>
      </c>
      <c r="Q21" s="892">
        <v>0</v>
      </c>
      <c r="R21" s="35"/>
      <c r="S21" s="1024"/>
      <c r="T21" s="1024"/>
      <c r="U21" s="1024"/>
      <c r="V21" s="1024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</row>
    <row r="22" spans="1:265" ht="33" customHeight="1" x14ac:dyDescent="0.2">
      <c r="A22" s="85" t="s">
        <v>63</v>
      </c>
      <c r="B22" s="84">
        <v>3400</v>
      </c>
      <c r="C22" s="885">
        <v>0</v>
      </c>
      <c r="D22" s="885">
        <v>0</v>
      </c>
      <c r="E22" s="885">
        <v>0</v>
      </c>
      <c r="F22" s="885">
        <v>0</v>
      </c>
      <c r="G22" s="885">
        <v>0</v>
      </c>
      <c r="H22" s="715">
        <f t="shared" si="2"/>
        <v>0</v>
      </c>
      <c r="I22" s="889">
        <v>0</v>
      </c>
      <c r="J22" s="890">
        <v>0</v>
      </c>
      <c r="K22" s="890">
        <v>0</v>
      </c>
      <c r="L22" s="890">
        <v>0</v>
      </c>
      <c r="M22" s="890">
        <v>0</v>
      </c>
      <c r="N22" s="735">
        <f t="shared" si="3"/>
        <v>0</v>
      </c>
      <c r="O22" s="735" t="e">
        <f t="shared" si="0"/>
        <v>#DIV/0!</v>
      </c>
      <c r="P22" s="889">
        <v>0</v>
      </c>
      <c r="Q22" s="892">
        <v>0</v>
      </c>
      <c r="R22" s="35"/>
      <c r="S22" s="1024"/>
      <c r="T22" s="1024"/>
      <c r="U22" s="1024"/>
      <c r="V22" s="1024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</row>
    <row r="23" spans="1:265" ht="39.6" customHeight="1" x14ac:dyDescent="0.2">
      <c r="A23" s="86" t="s">
        <v>64</v>
      </c>
      <c r="B23" s="84">
        <v>3410</v>
      </c>
      <c r="C23" s="885">
        <v>0</v>
      </c>
      <c r="D23" s="885">
        <v>0</v>
      </c>
      <c r="E23" s="885">
        <v>0</v>
      </c>
      <c r="F23" s="885">
        <v>0</v>
      </c>
      <c r="G23" s="885">
        <v>0</v>
      </c>
      <c r="H23" s="715">
        <f t="shared" si="2"/>
        <v>0</v>
      </c>
      <c r="I23" s="889">
        <v>0</v>
      </c>
      <c r="J23" s="890">
        <v>0</v>
      </c>
      <c r="K23" s="890">
        <v>0</v>
      </c>
      <c r="L23" s="890">
        <v>0</v>
      </c>
      <c r="M23" s="890">
        <v>0</v>
      </c>
      <c r="N23" s="735">
        <f t="shared" si="3"/>
        <v>0</v>
      </c>
      <c r="O23" s="735" t="e">
        <f t="shared" si="0"/>
        <v>#DIV/0!</v>
      </c>
      <c r="P23" s="889">
        <v>0</v>
      </c>
      <c r="Q23" s="892">
        <v>0</v>
      </c>
      <c r="R23" s="35"/>
      <c r="S23" s="1024"/>
      <c r="T23" s="1024"/>
      <c r="U23" s="1024"/>
      <c r="V23" s="102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</row>
    <row r="24" spans="1:265" ht="25.5" customHeight="1" x14ac:dyDescent="0.25">
      <c r="A24" s="86" t="s">
        <v>65</v>
      </c>
      <c r="B24" s="73">
        <v>3420</v>
      </c>
      <c r="C24" s="887">
        <v>0</v>
      </c>
      <c r="D24" s="887">
        <v>0</v>
      </c>
      <c r="E24" s="887">
        <v>0</v>
      </c>
      <c r="F24" s="887">
        <v>0</v>
      </c>
      <c r="G24" s="887">
        <v>0</v>
      </c>
      <c r="H24" s="715">
        <f t="shared" si="2"/>
        <v>0</v>
      </c>
      <c r="I24" s="887">
        <v>0</v>
      </c>
      <c r="J24" s="890">
        <v>0</v>
      </c>
      <c r="K24" s="890">
        <v>0</v>
      </c>
      <c r="L24" s="890">
        <v>0</v>
      </c>
      <c r="M24" s="890">
        <v>0</v>
      </c>
      <c r="N24" s="735">
        <f t="shared" si="3"/>
        <v>0</v>
      </c>
      <c r="O24" s="735" t="e">
        <f t="shared" si="0"/>
        <v>#DIV/0!</v>
      </c>
      <c r="P24" s="887">
        <v>0</v>
      </c>
      <c r="Q24" s="893">
        <v>0</v>
      </c>
      <c r="R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</row>
    <row r="25" spans="1:265" ht="25.5" customHeight="1" x14ac:dyDescent="0.2">
      <c r="A25" s="86" t="s">
        <v>66</v>
      </c>
      <c r="B25" s="73">
        <v>3430</v>
      </c>
      <c r="C25" s="887">
        <v>0</v>
      </c>
      <c r="D25" s="887">
        <v>0</v>
      </c>
      <c r="E25" s="887">
        <v>0</v>
      </c>
      <c r="F25" s="887">
        <v>0</v>
      </c>
      <c r="G25" s="887">
        <v>0</v>
      </c>
      <c r="H25" s="715">
        <f t="shared" si="2"/>
        <v>0</v>
      </c>
      <c r="I25" s="887">
        <v>0</v>
      </c>
      <c r="J25" s="890">
        <v>0</v>
      </c>
      <c r="K25" s="890">
        <v>0</v>
      </c>
      <c r="L25" s="890">
        <v>0</v>
      </c>
      <c r="M25" s="890">
        <v>0</v>
      </c>
      <c r="N25" s="735">
        <f t="shared" si="3"/>
        <v>0</v>
      </c>
      <c r="O25" s="735" t="e">
        <f t="shared" si="0"/>
        <v>#DIV/0!</v>
      </c>
      <c r="P25" s="887">
        <v>0</v>
      </c>
      <c r="Q25" s="893">
        <v>0</v>
      </c>
      <c r="R25" s="35"/>
      <c r="S25" s="1021" t="s">
        <v>238</v>
      </c>
      <c r="T25" s="1021"/>
      <c r="U25" s="1021"/>
      <c r="V25" s="1021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</row>
    <row r="26" spans="1:265" ht="28.9" customHeight="1" x14ac:dyDescent="0.2">
      <c r="A26" s="69" t="s">
        <v>67</v>
      </c>
      <c r="B26" s="73">
        <v>4000</v>
      </c>
      <c r="C26" s="887">
        <v>0</v>
      </c>
      <c r="D26" s="887">
        <v>0</v>
      </c>
      <c r="E26" s="887">
        <v>0</v>
      </c>
      <c r="F26" s="887">
        <v>0</v>
      </c>
      <c r="G26" s="887">
        <v>0</v>
      </c>
      <c r="H26" s="715">
        <f t="shared" si="2"/>
        <v>0</v>
      </c>
      <c r="I26" s="887">
        <v>0</v>
      </c>
      <c r="J26" s="890">
        <v>0</v>
      </c>
      <c r="K26" s="890">
        <v>0</v>
      </c>
      <c r="L26" s="890">
        <v>0</v>
      </c>
      <c r="M26" s="890">
        <v>0</v>
      </c>
      <c r="N26" s="735">
        <f t="shared" si="3"/>
        <v>0</v>
      </c>
      <c r="O26" s="735" t="e">
        <f t="shared" si="0"/>
        <v>#DIV/0!</v>
      </c>
      <c r="P26" s="887">
        <v>0</v>
      </c>
      <c r="Q26" s="893">
        <v>0</v>
      </c>
      <c r="R26" s="35"/>
      <c r="S26" s="1021"/>
      <c r="T26" s="1021"/>
      <c r="U26" s="1021"/>
      <c r="V26" s="1021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</row>
    <row r="27" spans="1:265" ht="31.15" customHeight="1" x14ac:dyDescent="0.2">
      <c r="A27" s="85" t="s">
        <v>68</v>
      </c>
      <c r="B27" s="73">
        <v>4100</v>
      </c>
      <c r="C27" s="887">
        <v>0</v>
      </c>
      <c r="D27" s="887">
        <v>0</v>
      </c>
      <c r="E27" s="887">
        <v>0</v>
      </c>
      <c r="F27" s="887">
        <v>0</v>
      </c>
      <c r="G27" s="887">
        <v>0</v>
      </c>
      <c r="H27" s="715">
        <f t="shared" si="2"/>
        <v>0</v>
      </c>
      <c r="I27" s="887">
        <v>0</v>
      </c>
      <c r="J27" s="890">
        <v>0</v>
      </c>
      <c r="K27" s="890">
        <v>0</v>
      </c>
      <c r="L27" s="890">
        <v>0</v>
      </c>
      <c r="M27" s="890">
        <v>0</v>
      </c>
      <c r="N27" s="735">
        <f t="shared" si="3"/>
        <v>0</v>
      </c>
      <c r="O27" s="735" t="e">
        <f t="shared" si="0"/>
        <v>#DIV/0!</v>
      </c>
      <c r="P27" s="887">
        <v>0</v>
      </c>
      <c r="Q27" s="893">
        <v>0</v>
      </c>
      <c r="R27" s="35"/>
      <c r="S27" s="1021"/>
      <c r="T27" s="1021"/>
      <c r="U27" s="1021"/>
      <c r="V27" s="1021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</row>
    <row r="28" spans="1:265" ht="12.75" x14ac:dyDescent="0.2">
      <c r="A28" s="69" t="s">
        <v>69</v>
      </c>
      <c r="B28" s="73">
        <v>5000</v>
      </c>
      <c r="C28" s="887">
        <v>0</v>
      </c>
      <c r="D28" s="887">
        <v>0</v>
      </c>
      <c r="E28" s="887">
        <v>0</v>
      </c>
      <c r="F28" s="887">
        <v>0</v>
      </c>
      <c r="G28" s="887">
        <v>0</v>
      </c>
      <c r="H28" s="715">
        <f t="shared" si="2"/>
        <v>0</v>
      </c>
      <c r="I28" s="887">
        <v>0</v>
      </c>
      <c r="J28" s="890">
        <v>0</v>
      </c>
      <c r="K28" s="890">
        <v>0</v>
      </c>
      <c r="L28" s="890">
        <v>0</v>
      </c>
      <c r="M28" s="890">
        <v>0</v>
      </c>
      <c r="N28" s="735">
        <f t="shared" si="3"/>
        <v>0</v>
      </c>
      <c r="O28" s="735" t="e">
        <f t="shared" si="0"/>
        <v>#DIV/0!</v>
      </c>
      <c r="P28" s="887">
        <v>0</v>
      </c>
      <c r="Q28" s="893">
        <v>0</v>
      </c>
      <c r="R28" s="35"/>
      <c r="S28" s="1021"/>
      <c r="T28" s="1021"/>
      <c r="U28" s="1021"/>
      <c r="V28" s="1021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</row>
    <row r="29" spans="1:265" ht="25.5" customHeight="1" x14ac:dyDescent="0.2">
      <c r="A29" s="85" t="s">
        <v>70</v>
      </c>
      <c r="B29" s="73">
        <v>5100</v>
      </c>
      <c r="C29" s="887">
        <v>0</v>
      </c>
      <c r="D29" s="887">
        <v>0</v>
      </c>
      <c r="E29" s="887">
        <v>0</v>
      </c>
      <c r="F29" s="887">
        <v>0</v>
      </c>
      <c r="G29" s="887">
        <v>0</v>
      </c>
      <c r="H29" s="715">
        <f t="shared" si="2"/>
        <v>0</v>
      </c>
      <c r="I29" s="887">
        <v>0</v>
      </c>
      <c r="J29" s="890">
        <v>0</v>
      </c>
      <c r="K29" s="890">
        <v>0</v>
      </c>
      <c r="L29" s="890">
        <v>0</v>
      </c>
      <c r="M29" s="890">
        <v>0</v>
      </c>
      <c r="N29" s="735">
        <f t="shared" si="3"/>
        <v>0</v>
      </c>
      <c r="O29" s="735" t="e">
        <f t="shared" si="0"/>
        <v>#DIV/0!</v>
      </c>
      <c r="P29" s="887">
        <v>0</v>
      </c>
      <c r="Q29" s="893">
        <v>0</v>
      </c>
      <c r="R29" s="35"/>
      <c r="S29" s="1021"/>
      <c r="T29" s="1021"/>
      <c r="U29" s="1021"/>
      <c r="V29" s="1021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</row>
    <row r="30" spans="1:265" ht="52.15" customHeight="1" thickBot="1" x14ac:dyDescent="0.25">
      <c r="A30" s="87" t="s">
        <v>152</v>
      </c>
      <c r="B30" s="88">
        <v>9000</v>
      </c>
      <c r="C30" s="716">
        <f>C16+C17+C18+C26+C28</f>
        <v>0</v>
      </c>
      <c r="D30" s="716">
        <f>D16+D17+D18+D26+D28</f>
        <v>0</v>
      </c>
      <c r="E30" s="887"/>
      <c r="F30" s="887"/>
      <c r="G30" s="887"/>
      <c r="H30" s="716">
        <f t="shared" ref="H30:N30" si="4">H16+H17+H18+H26+H28</f>
        <v>0</v>
      </c>
      <c r="I30" s="716">
        <f t="shared" si="4"/>
        <v>0</v>
      </c>
      <c r="J30" s="716">
        <f t="shared" si="4"/>
        <v>0</v>
      </c>
      <c r="K30" s="716">
        <f t="shared" si="4"/>
        <v>0</v>
      </c>
      <c r="L30" s="716">
        <f t="shared" si="4"/>
        <v>0</v>
      </c>
      <c r="M30" s="716">
        <f t="shared" si="4"/>
        <v>0</v>
      </c>
      <c r="N30" s="736">
        <f t="shared" si="4"/>
        <v>0</v>
      </c>
      <c r="O30" s="735" t="e">
        <f t="shared" ref="O30" si="5">(H30-C30)*100/C30</f>
        <v>#DIV/0!</v>
      </c>
      <c r="P30" s="671" t="s">
        <v>5</v>
      </c>
      <c r="Q30" s="671" t="s">
        <v>5</v>
      </c>
      <c r="R30" s="35"/>
      <c r="S30" s="1021"/>
      <c r="T30" s="1021"/>
      <c r="U30" s="1021"/>
      <c r="V30" s="1021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</row>
    <row r="31" spans="1:265" ht="6" customHeight="1" x14ac:dyDescent="0.25">
      <c r="A31" s="87"/>
      <c r="B31" s="237"/>
      <c r="C31" s="238"/>
      <c r="D31" s="238"/>
      <c r="E31" s="238"/>
      <c r="F31" s="238"/>
      <c r="G31" s="238"/>
      <c r="H31" s="238"/>
      <c r="I31" s="202"/>
      <c r="J31" s="239"/>
      <c r="K31" s="239"/>
      <c r="L31" s="239"/>
      <c r="M31" s="239"/>
      <c r="N31" s="239"/>
      <c r="O31" s="239"/>
      <c r="P31" s="238"/>
      <c r="Q31" s="202"/>
      <c r="R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</row>
    <row r="32" spans="1:265" customFormat="1" ht="26.25" x14ac:dyDescent="0.25">
      <c r="A32" s="264" t="s">
        <v>209</v>
      </c>
      <c r="B32" s="1102"/>
      <c r="C32" s="1102"/>
      <c r="D32" s="1102"/>
      <c r="E32" s="312"/>
      <c r="F32" s="342"/>
      <c r="G32" s="343"/>
      <c r="H32" s="344"/>
      <c r="I32" s="312"/>
      <c r="J32" s="1174"/>
      <c r="K32" s="1174"/>
      <c r="L32" s="1174"/>
    </row>
    <row r="33" spans="1:265" customFormat="1" ht="12.75" customHeight="1" x14ac:dyDescent="0.25">
      <c r="A33" s="265"/>
      <c r="B33" s="1098" t="s">
        <v>199</v>
      </c>
      <c r="C33" s="1098"/>
      <c r="D33" s="1098"/>
      <c r="E33" s="313"/>
      <c r="F33" s="1100" t="s">
        <v>200</v>
      </c>
      <c r="G33" s="1100"/>
      <c r="H33" s="1100"/>
      <c r="I33" s="313"/>
      <c r="J33" s="1098" t="s">
        <v>201</v>
      </c>
      <c r="K33" s="1098"/>
      <c r="L33" s="1098"/>
    </row>
    <row r="34" spans="1:265" customFormat="1" x14ac:dyDescent="0.25">
      <c r="A34" s="265" t="s">
        <v>202</v>
      </c>
      <c r="B34" s="1103"/>
      <c r="C34" s="1103"/>
      <c r="D34" s="1103"/>
      <c r="E34" s="313"/>
      <c r="F34" s="1099"/>
      <c r="G34" s="1099"/>
      <c r="H34" s="1099"/>
      <c r="I34" s="313"/>
      <c r="J34" s="1099"/>
      <c r="K34" s="1099"/>
      <c r="L34" s="1099"/>
      <c r="S34" s="14"/>
      <c r="T34" s="14"/>
      <c r="U34" s="14"/>
      <c r="V34" s="14"/>
    </row>
    <row r="35" spans="1:265" customFormat="1" ht="12" customHeight="1" x14ac:dyDescent="0.25">
      <c r="A35" s="266"/>
      <c r="B35" s="1047" t="s">
        <v>199</v>
      </c>
      <c r="C35" s="1047"/>
      <c r="D35" s="1047"/>
      <c r="E35" s="14"/>
      <c r="F35" s="1101" t="s">
        <v>203</v>
      </c>
      <c r="G35" s="1101"/>
      <c r="H35" s="1101"/>
      <c r="I35" s="14"/>
      <c r="J35" s="1047" t="s">
        <v>204</v>
      </c>
      <c r="K35" s="1047"/>
      <c r="L35" s="1047"/>
    </row>
    <row r="36" spans="1:265" customFormat="1" x14ac:dyDescent="0.25">
      <c r="A36" s="345" t="s">
        <v>205</v>
      </c>
      <c r="B36" s="234"/>
      <c r="C36" s="230"/>
      <c r="D36" s="230"/>
      <c r="E36" s="235"/>
      <c r="F36" s="236"/>
      <c r="G36" s="230"/>
      <c r="H36" s="236"/>
    </row>
    <row r="37" spans="1:265" ht="6" customHeight="1" x14ac:dyDescent="0.25">
      <c r="A37" s="1173"/>
      <c r="B37" s="1173"/>
      <c r="C37" s="1173"/>
      <c r="D37" s="233"/>
      <c r="E37" s="235"/>
      <c r="F37" s="236"/>
      <c r="G37" s="230"/>
      <c r="H37" s="236"/>
      <c r="I37" s="50"/>
      <c r="J37" s="50"/>
      <c r="K37" s="50"/>
      <c r="L37" s="50"/>
      <c r="M37" s="50"/>
      <c r="N37" s="50"/>
      <c r="O37" s="50"/>
      <c r="P37" s="50"/>
      <c r="Q37" s="50"/>
    </row>
    <row r="38" spans="1:265" x14ac:dyDescent="0.25">
      <c r="A38" s="1120" t="s">
        <v>162</v>
      </c>
      <c r="B38" s="1120"/>
      <c r="C38" s="1120"/>
      <c r="D38" s="1120"/>
      <c r="E38" s="1120"/>
      <c r="F38" s="1120"/>
      <c r="G38" s="1120"/>
      <c r="H38" s="1120"/>
      <c r="I38" s="1120"/>
      <c r="J38" s="1121"/>
      <c r="K38" s="1121"/>
      <c r="L38" s="1121"/>
      <c r="M38" s="1121"/>
      <c r="N38" s="1121"/>
      <c r="O38" s="1121"/>
      <c r="P38" s="1121"/>
      <c r="Q38" s="1121"/>
    </row>
    <row r="39" spans="1:265" x14ac:dyDescent="0.25">
      <c r="A39" s="1120" t="s">
        <v>168</v>
      </c>
      <c r="B39" s="1120"/>
      <c r="C39" s="1120"/>
      <c r="D39" s="1120"/>
      <c r="E39" s="1120"/>
      <c r="F39" s="1120"/>
      <c r="G39" s="1120"/>
      <c r="H39" s="1120"/>
      <c r="I39" s="1120"/>
      <c r="J39" s="1121"/>
      <c r="K39" s="1121"/>
      <c r="L39" s="1121"/>
      <c r="M39" s="1121"/>
      <c r="N39" s="1121"/>
      <c r="O39" s="1121"/>
      <c r="P39" s="1121"/>
      <c r="Q39" s="1121"/>
    </row>
    <row r="40" spans="1:265" ht="12.75" customHeight="1" x14ac:dyDescent="0.25">
      <c r="A40" s="1120" t="s">
        <v>169</v>
      </c>
      <c r="B40" s="1120"/>
      <c r="C40" s="1120"/>
      <c r="D40" s="1120"/>
      <c r="E40" s="1120"/>
      <c r="F40" s="1120"/>
      <c r="G40" s="1120"/>
      <c r="H40" s="1120"/>
      <c r="I40" s="1120"/>
      <c r="J40" s="1121"/>
      <c r="K40" s="1121"/>
      <c r="L40" s="1121"/>
      <c r="M40" s="1121"/>
      <c r="N40" s="1121"/>
      <c r="O40" s="1121"/>
      <c r="P40" s="1121"/>
      <c r="Q40" s="1121"/>
    </row>
    <row r="41" spans="1:265" x14ac:dyDescent="0.25">
      <c r="A41" s="1133" t="s">
        <v>167</v>
      </c>
      <c r="B41" s="1133"/>
      <c r="C41" s="1133"/>
      <c r="D41" s="1133"/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</row>
    <row r="42" spans="1:265" x14ac:dyDescent="0.25">
      <c r="A42" s="77"/>
      <c r="IZ42" s="35"/>
      <c r="JA42" s="35"/>
      <c r="JB42" s="35"/>
      <c r="JC42" s="35"/>
      <c r="JD42" s="35"/>
      <c r="JE42" s="35"/>
    </row>
    <row r="43" spans="1:265" x14ac:dyDescent="0.25">
      <c r="IZ43" s="35"/>
      <c r="JA43" s="35"/>
      <c r="JB43" s="35"/>
      <c r="JC43" s="35"/>
      <c r="JD43" s="35"/>
      <c r="JE43" s="35"/>
    </row>
  </sheetData>
  <sheetProtection password="CC5B" sheet="1" objects="1" scenarios="1"/>
  <customSheetViews>
    <customSheetView guid="{BA6529BE-B863-4BA8-8CC0-F00E437619FD}" scale="85" showGridLines="0" fitToPage="1" topLeftCell="A9">
      <selection activeCell="P16" sqref="P16:Q29"/>
      <pageMargins left="0.70866141732283472" right="0.39370078740157483" top="6.1197916666666666E-3" bottom="0.39370078740157483" header="0.15748031496062992" footer="0"/>
      <pageSetup paperSize="9" scale="56" firstPageNumber="3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 topLeftCell="A9">
      <selection activeCell="P16" sqref="P16:Q29"/>
      <pageMargins left="0.70866141732283472" right="0.39370078740157483" top="6.1197916666666666E-3" bottom="0.39370078740157483" header="0.15748031496062992" footer="0"/>
      <pageSetup paperSize="9" scale="56" firstPageNumber="3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 topLeftCell="A9">
      <selection activeCell="P16" sqref="P16:Q29"/>
      <pageMargins left="0.70866141732283472" right="0.39370078740157483" top="6.1197916666666666E-3" bottom="0.39370078740157483" header="0.15748031496062992" footer="0"/>
      <pageSetup paperSize="9" scale="56" firstPageNumber="3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A6">
      <selection activeCell="Q17" sqref="Q16:W23"/>
      <pageMargins left="0.70866141732283472" right="0.39370078740157483" top="6.1197916666666666E-3" bottom="0.39370078740157483" header="0.15748031496062992" footer="0"/>
      <pageSetup paperSize="9" scale="57" firstPageNumber="3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 topLeftCell="A9">
      <selection activeCell="P16" sqref="P16:Q29"/>
      <pageMargins left="0.70866141732283472" right="0.39370078740157483" top="6.1197916666666666E-3" bottom="0.39370078740157483" header="0.15748031496062992" footer="0"/>
      <pageSetup paperSize="9" scale="56" firstPageNumber="3" fitToHeight="0" orientation="landscape" useFirstPageNumber="1" r:id="rId5"/>
      <headerFooter>
        <oddHeader>&amp;C&amp;"Times New Roman,обычный"&amp;P</oddHeader>
      </headerFooter>
    </customSheetView>
  </customSheetViews>
  <mergeCells count="45">
    <mergeCell ref="B34:D34"/>
    <mergeCell ref="A1:Q1"/>
    <mergeCell ref="R1:AA1"/>
    <mergeCell ref="A3:N3"/>
    <mergeCell ref="O4:P4"/>
    <mergeCell ref="F34:H34"/>
    <mergeCell ref="S3:V8"/>
    <mergeCell ref="S10:V15"/>
    <mergeCell ref="S17:V23"/>
    <mergeCell ref="S25:V30"/>
    <mergeCell ref="B8:E8"/>
    <mergeCell ref="B6:N6"/>
    <mergeCell ref="B7:N7"/>
    <mergeCell ref="A41:Q41"/>
    <mergeCell ref="P12:P14"/>
    <mergeCell ref="Q12:Q14"/>
    <mergeCell ref="C13:C14"/>
    <mergeCell ref="D13:D14"/>
    <mergeCell ref="G13:G14"/>
    <mergeCell ref="H13:H14"/>
    <mergeCell ref="I13:I14"/>
    <mergeCell ref="J13:M13"/>
    <mergeCell ref="N13:N14"/>
    <mergeCell ref="A12:A14"/>
    <mergeCell ref="B12:B14"/>
    <mergeCell ref="A39:Q39"/>
    <mergeCell ref="A38:Q38"/>
    <mergeCell ref="H12:M12"/>
    <mergeCell ref="N12:O12"/>
    <mergeCell ref="A40:Q40"/>
    <mergeCell ref="O7:P7"/>
    <mergeCell ref="E13:F13"/>
    <mergeCell ref="B35:D35"/>
    <mergeCell ref="F35:H35"/>
    <mergeCell ref="O13:O14"/>
    <mergeCell ref="E12:G12"/>
    <mergeCell ref="A37:C37"/>
    <mergeCell ref="B32:D32"/>
    <mergeCell ref="B33:D33"/>
    <mergeCell ref="F33:H33"/>
    <mergeCell ref="J32:L32"/>
    <mergeCell ref="J33:L33"/>
    <mergeCell ref="J34:L34"/>
    <mergeCell ref="J35:L35"/>
    <mergeCell ref="C12:D12"/>
  </mergeCells>
  <pageMargins left="0.70866141732283472" right="0.39370078740157483" top="6.1197916666666666E-3" bottom="0.39370078740157483" header="0.15748031496062992" footer="0"/>
  <pageSetup paperSize="9" scale="56" firstPageNumber="3" fitToHeight="0" orientation="landscape" useFirstPageNumber="1" r:id="rId6"/>
  <headerFooter>
    <oddHeader>&amp;C&amp;"Times New Roman,обычный"&amp;P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B6</xm:sqref>
        </x14:dataValidation>
        <x14:dataValidation type="list" allowBlank="1" showInputMessage="1" showErrorMessage="1">
          <x14:formula1>
            <xm:f>Список!$I$1:$I$3</xm:f>
          </x14:formula1>
          <xm:sqref>B7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showWhiteSpace="0" zoomScale="85" zoomScaleNormal="85" zoomScaleSheetLayoutView="100" zoomScalePageLayoutView="60" workbookViewId="0">
      <selection activeCell="D26" sqref="D26"/>
    </sheetView>
  </sheetViews>
  <sheetFormatPr defaultColWidth="9.140625" defaultRowHeight="15" x14ac:dyDescent="0.25"/>
  <cols>
    <col min="1" max="1" width="35.5703125" style="75" customWidth="1"/>
    <col min="2" max="2" width="8.28515625" style="75" customWidth="1"/>
    <col min="3" max="3" width="7.85546875" style="75" customWidth="1"/>
    <col min="4" max="4" width="15.85546875" style="75" customWidth="1"/>
    <col min="5" max="5" width="7.85546875" style="75" customWidth="1"/>
    <col min="6" max="6" width="14.140625" style="75" customWidth="1"/>
    <col min="7" max="7" width="12.5703125" style="75" customWidth="1"/>
    <col min="8" max="8" width="6.7109375" style="75" customWidth="1"/>
    <col min="9" max="9" width="7.85546875" style="75" customWidth="1"/>
    <col min="10" max="10" width="16.140625" style="75" customWidth="1"/>
    <col min="11" max="11" width="13.5703125" style="75" customWidth="1"/>
    <col min="12" max="12" width="7.85546875" style="75" customWidth="1"/>
    <col min="13" max="13" width="16.85546875" style="75" customWidth="1"/>
    <col min="14" max="14" width="12.7109375" style="75" customWidth="1"/>
    <col min="15" max="15" width="16.85546875" style="75" customWidth="1"/>
    <col min="16" max="19" width="8.85546875" customWidth="1"/>
    <col min="20" max="16384" width="9.140625" style="75"/>
  </cols>
  <sheetData>
    <row r="1" spans="1:19" ht="19.5" customHeight="1" x14ac:dyDescent="0.2">
      <c r="A1" s="1202" t="s">
        <v>71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286"/>
      <c r="Q1" s="286"/>
      <c r="R1" s="286"/>
      <c r="S1" s="286"/>
    </row>
    <row r="2" spans="1:19" ht="14.25" customHeight="1" x14ac:dyDescent="0.25">
      <c r="A2" s="1202"/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288" t="s">
        <v>234</v>
      </c>
      <c r="Q2" s="287"/>
      <c r="R2" s="287"/>
      <c r="S2" s="287"/>
    </row>
    <row r="3" spans="1:19" ht="13.5" thickBot="1" x14ac:dyDescent="0.25">
      <c r="A3" s="37"/>
      <c r="B3" s="37"/>
      <c r="C3" s="37"/>
      <c r="D3" s="37"/>
      <c r="E3" s="37"/>
      <c r="F3" s="37"/>
      <c r="G3" s="37"/>
      <c r="H3" s="38"/>
      <c r="I3" s="38"/>
      <c r="J3" s="38"/>
      <c r="K3" s="89"/>
      <c r="L3" s="89"/>
      <c r="M3" s="38"/>
      <c r="N3" s="39"/>
      <c r="O3" s="40" t="s">
        <v>27</v>
      </c>
      <c r="P3" s="1027" t="s">
        <v>235</v>
      </c>
      <c r="Q3" s="1027"/>
      <c r="R3" s="1027"/>
      <c r="S3" s="1027"/>
    </row>
    <row r="4" spans="1:19" ht="12.75" x14ac:dyDescent="0.2">
      <c r="A4" s="1126" t="s">
        <v>754</v>
      </c>
      <c r="B4" s="1126"/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1127" t="s">
        <v>29</v>
      </c>
      <c r="N4" s="1128"/>
      <c r="O4" s="307"/>
      <c r="P4" s="1027"/>
      <c r="Q4" s="1027"/>
      <c r="R4" s="1027"/>
      <c r="S4" s="1027"/>
    </row>
    <row r="5" spans="1:19" ht="12.75" customHeight="1" x14ac:dyDescent="0.2">
      <c r="A5" s="43"/>
      <c r="B5" s="43"/>
      <c r="C5" s="43"/>
      <c r="D5" s="43"/>
      <c r="E5" s="43"/>
      <c r="F5" s="43"/>
      <c r="G5" s="43"/>
      <c r="H5" s="38"/>
      <c r="I5" s="38"/>
      <c r="J5" s="38"/>
      <c r="K5" s="89"/>
      <c r="L5" s="1127" t="s">
        <v>26</v>
      </c>
      <c r="M5" s="1127"/>
      <c r="N5" s="1128"/>
      <c r="O5" s="309"/>
      <c r="P5" s="1027"/>
      <c r="Q5" s="1027"/>
      <c r="R5" s="1027"/>
      <c r="S5" s="1027"/>
    </row>
    <row r="6" spans="1:19" ht="15" customHeight="1" x14ac:dyDescent="0.2">
      <c r="A6" s="43"/>
      <c r="B6" s="43"/>
      <c r="C6" s="43"/>
      <c r="D6" s="43"/>
      <c r="E6" s="43"/>
      <c r="F6" s="43"/>
      <c r="G6" s="43"/>
      <c r="H6" s="38"/>
      <c r="I6" s="38"/>
      <c r="J6" s="38"/>
      <c r="K6" s="89"/>
      <c r="L6" s="1193" t="s">
        <v>10</v>
      </c>
      <c r="M6" s="1193"/>
      <c r="N6" s="1194"/>
      <c r="O6" s="309"/>
      <c r="P6" s="1027"/>
      <c r="Q6" s="1027"/>
      <c r="R6" s="1027"/>
      <c r="S6" s="1027"/>
    </row>
    <row r="7" spans="1:19" ht="12.75" x14ac:dyDescent="0.2">
      <c r="A7" s="1107" t="s">
        <v>23</v>
      </c>
      <c r="B7" s="1107"/>
      <c r="C7" s="1045" t="s">
        <v>695</v>
      </c>
      <c r="D7" s="1045"/>
      <c r="E7" s="1045"/>
      <c r="F7" s="1045"/>
      <c r="G7" s="1045"/>
      <c r="H7" s="1045"/>
      <c r="I7" s="1045"/>
      <c r="J7" s="1045"/>
      <c r="K7" s="1045"/>
      <c r="L7" s="1193" t="s">
        <v>16</v>
      </c>
      <c r="M7" s="1193"/>
      <c r="N7" s="1194"/>
      <c r="O7" s="308">
        <v>183701001</v>
      </c>
      <c r="P7" s="1027"/>
      <c r="Q7" s="1027"/>
      <c r="R7" s="1027"/>
      <c r="S7" s="1027"/>
    </row>
    <row r="8" spans="1:19" ht="24" customHeight="1" x14ac:dyDescent="0.2">
      <c r="A8" s="1107" t="s">
        <v>44</v>
      </c>
      <c r="B8" s="1107"/>
      <c r="C8" s="1046"/>
      <c r="D8" s="1046"/>
      <c r="E8" s="1046"/>
      <c r="F8" s="1046"/>
      <c r="G8" s="1046"/>
      <c r="H8" s="1046"/>
      <c r="I8" s="1046"/>
      <c r="J8" s="1046"/>
      <c r="K8" s="1046"/>
      <c r="L8" s="1127" t="s">
        <v>160</v>
      </c>
      <c r="M8" s="1127"/>
      <c r="N8" s="1128"/>
      <c r="O8" s="308"/>
      <c r="P8" s="1027"/>
      <c r="Q8" s="1027"/>
      <c r="R8" s="1027"/>
      <c r="S8" s="1027"/>
    </row>
    <row r="9" spans="1:19" x14ac:dyDescent="0.25">
      <c r="A9" s="1107" t="s">
        <v>25</v>
      </c>
      <c r="B9" s="1107"/>
      <c r="C9" s="1046" t="s">
        <v>744</v>
      </c>
      <c r="D9" s="1046"/>
      <c r="E9" s="1046"/>
      <c r="F9" s="1046"/>
      <c r="G9" s="46"/>
      <c r="H9" s="46"/>
      <c r="I9" s="46"/>
      <c r="J9" s="46"/>
      <c r="K9" s="90"/>
      <c r="L9" s="1193" t="s">
        <v>11</v>
      </c>
      <c r="M9" s="1193"/>
      <c r="N9" s="1194"/>
      <c r="O9" s="308"/>
      <c r="P9" s="287"/>
      <c r="Q9" s="287"/>
      <c r="R9" s="287"/>
      <c r="S9" s="287"/>
    </row>
    <row r="10" spans="1:19" ht="13.5" thickBot="1" x14ac:dyDescent="0.25">
      <c r="A10" s="1108" t="s">
        <v>12</v>
      </c>
      <c r="B10" s="1108"/>
      <c r="C10" s="37"/>
      <c r="D10" s="37"/>
      <c r="E10" s="37"/>
      <c r="F10" s="37"/>
      <c r="G10" s="37"/>
      <c r="H10" s="38"/>
      <c r="I10" s="38"/>
      <c r="J10" s="38"/>
      <c r="K10" s="89"/>
      <c r="L10" s="89"/>
      <c r="M10" s="1182"/>
      <c r="N10" s="1183"/>
      <c r="O10" s="310"/>
      <c r="P10" s="1029" t="s">
        <v>236</v>
      </c>
      <c r="Q10" s="1029"/>
      <c r="R10" s="1029"/>
      <c r="S10" s="1029"/>
    </row>
    <row r="11" spans="1:19" ht="12.75" x14ac:dyDescent="0.2">
      <c r="A11" s="91"/>
      <c r="B11" s="91"/>
      <c r="C11" s="37"/>
      <c r="D11" s="37"/>
      <c r="E11" s="37"/>
      <c r="F11" s="37"/>
      <c r="G11" s="37"/>
      <c r="H11" s="38"/>
      <c r="I11" s="38"/>
      <c r="J11" s="38"/>
      <c r="K11" s="89"/>
      <c r="L11" s="89"/>
      <c r="M11" s="44"/>
      <c r="N11" s="45"/>
      <c r="O11" s="43"/>
      <c r="P11" s="1029"/>
      <c r="Q11" s="1029"/>
      <c r="R11" s="1029"/>
      <c r="S11" s="1029"/>
    </row>
    <row r="12" spans="1:19" ht="12.75" x14ac:dyDescent="0.2">
      <c r="O12" s="92"/>
      <c r="P12" s="1029"/>
      <c r="Q12" s="1029"/>
      <c r="R12" s="1029"/>
      <c r="S12" s="1029"/>
    </row>
    <row r="13" spans="1:19" ht="21" customHeight="1" x14ac:dyDescent="0.2">
      <c r="A13" s="1195" t="s">
        <v>45</v>
      </c>
      <c r="B13" s="1186" t="s">
        <v>72</v>
      </c>
      <c r="C13" s="1180" t="s">
        <v>73</v>
      </c>
      <c r="D13" s="1180"/>
      <c r="E13" s="1199" t="s">
        <v>74</v>
      </c>
      <c r="F13" s="1200"/>
      <c r="G13" s="1195"/>
      <c r="H13" s="1199" t="s">
        <v>75</v>
      </c>
      <c r="I13" s="1200"/>
      <c r="J13" s="1200"/>
      <c r="K13" s="1195"/>
      <c r="L13" s="1180" t="s">
        <v>76</v>
      </c>
      <c r="M13" s="1180"/>
      <c r="N13" s="1180" t="s">
        <v>77</v>
      </c>
      <c r="O13" s="1181"/>
      <c r="P13" s="1029"/>
      <c r="Q13" s="1029"/>
      <c r="R13" s="1029"/>
      <c r="S13" s="1029"/>
    </row>
    <row r="14" spans="1:19" ht="21" customHeight="1" x14ac:dyDescent="0.2">
      <c r="A14" s="1196"/>
      <c r="B14" s="1198"/>
      <c r="C14" s="1180"/>
      <c r="D14" s="1180"/>
      <c r="E14" s="1189"/>
      <c r="F14" s="1201"/>
      <c r="G14" s="1196"/>
      <c r="H14" s="1189"/>
      <c r="I14" s="1201"/>
      <c r="J14" s="1201"/>
      <c r="K14" s="1196"/>
      <c r="L14" s="1180"/>
      <c r="M14" s="1180"/>
      <c r="N14" s="1180"/>
      <c r="O14" s="1181"/>
      <c r="P14" s="1029"/>
      <c r="Q14" s="1029"/>
      <c r="R14" s="1029"/>
      <c r="S14" s="1029"/>
    </row>
    <row r="15" spans="1:19" ht="26.25" customHeight="1" x14ac:dyDescent="0.2">
      <c r="A15" s="1196"/>
      <c r="B15" s="1198"/>
      <c r="C15" s="1187" t="s">
        <v>1</v>
      </c>
      <c r="D15" s="1198" t="s">
        <v>78</v>
      </c>
      <c r="E15" s="1180" t="s">
        <v>1</v>
      </c>
      <c r="F15" s="1184" t="s">
        <v>79</v>
      </c>
      <c r="G15" s="1185"/>
      <c r="H15" s="1186" t="s">
        <v>1</v>
      </c>
      <c r="I15" s="1180" t="s">
        <v>80</v>
      </c>
      <c r="J15" s="1180"/>
      <c r="K15" s="1186" t="s">
        <v>81</v>
      </c>
      <c r="L15" s="1180" t="s">
        <v>1</v>
      </c>
      <c r="M15" s="1180" t="s">
        <v>82</v>
      </c>
      <c r="N15" s="1187" t="s">
        <v>1</v>
      </c>
      <c r="O15" s="1189" t="s">
        <v>78</v>
      </c>
      <c r="P15" s="1029"/>
      <c r="Q15" s="1029"/>
      <c r="R15" s="1029"/>
      <c r="S15" s="1029"/>
    </row>
    <row r="16" spans="1:19" ht="41.25" customHeight="1" x14ac:dyDescent="0.25">
      <c r="A16" s="1197"/>
      <c r="B16" s="1187"/>
      <c r="C16" s="1188"/>
      <c r="D16" s="1187"/>
      <c r="E16" s="1188"/>
      <c r="F16" s="93" t="s">
        <v>83</v>
      </c>
      <c r="G16" s="93" t="s">
        <v>84</v>
      </c>
      <c r="H16" s="1187"/>
      <c r="I16" s="94" t="s">
        <v>1</v>
      </c>
      <c r="J16" s="94" t="s">
        <v>212</v>
      </c>
      <c r="K16" s="1187"/>
      <c r="L16" s="1188"/>
      <c r="M16" s="1180"/>
      <c r="N16" s="1188"/>
      <c r="O16" s="1190"/>
      <c r="P16" s="287"/>
      <c r="Q16" s="287"/>
      <c r="R16" s="287"/>
      <c r="S16" s="287"/>
    </row>
    <row r="17" spans="1:19" ht="13.5" thickBot="1" x14ac:dyDescent="0.25">
      <c r="A17" s="95">
        <v>1</v>
      </c>
      <c r="B17" s="96">
        <v>2</v>
      </c>
      <c r="C17" s="311">
        <v>3</v>
      </c>
      <c r="D17" s="97">
        <v>4</v>
      </c>
      <c r="E17" s="98">
        <v>5</v>
      </c>
      <c r="F17" s="96">
        <v>6</v>
      </c>
      <c r="G17" s="96">
        <v>7</v>
      </c>
      <c r="H17" s="97">
        <v>8</v>
      </c>
      <c r="I17" s="97">
        <v>9</v>
      </c>
      <c r="J17" s="97">
        <v>10</v>
      </c>
      <c r="K17" s="97">
        <v>11</v>
      </c>
      <c r="L17" s="96">
        <v>12</v>
      </c>
      <c r="M17" s="96">
        <v>13</v>
      </c>
      <c r="N17" s="96">
        <v>14</v>
      </c>
      <c r="O17" s="664">
        <v>15</v>
      </c>
      <c r="P17" s="1024" t="s">
        <v>237</v>
      </c>
      <c r="Q17" s="1024"/>
      <c r="R17" s="1024"/>
      <c r="S17" s="1024"/>
    </row>
    <row r="18" spans="1:19" ht="57" customHeight="1" x14ac:dyDescent="0.2">
      <c r="A18" s="99" t="s">
        <v>85</v>
      </c>
      <c r="B18" s="100" t="s">
        <v>86</v>
      </c>
      <c r="C18" s="818">
        <f>C19+C21+C22</f>
        <v>0</v>
      </c>
      <c r="D18" s="818">
        <f>D19+D21+D22</f>
        <v>0</v>
      </c>
      <c r="E18" s="819">
        <f>F18+G18</f>
        <v>0</v>
      </c>
      <c r="F18" s="818">
        <f t="shared" ref="F18:M18" si="0">F19+F21+F22</f>
        <v>0</v>
      </c>
      <c r="G18" s="818">
        <f t="shared" si="0"/>
        <v>0</v>
      </c>
      <c r="H18" s="818">
        <f t="shared" si="0"/>
        <v>0</v>
      </c>
      <c r="I18" s="818">
        <f t="shared" si="0"/>
        <v>0</v>
      </c>
      <c r="J18" s="818">
        <f t="shared" si="0"/>
        <v>0</v>
      </c>
      <c r="K18" s="818">
        <f t="shared" si="0"/>
        <v>0</v>
      </c>
      <c r="L18" s="818">
        <f t="shared" si="0"/>
        <v>0</v>
      </c>
      <c r="M18" s="818">
        <f t="shared" si="0"/>
        <v>0</v>
      </c>
      <c r="N18" s="818">
        <f t="shared" ref="N18" si="1">N19+N21+N22</f>
        <v>0</v>
      </c>
      <c r="O18" s="818">
        <f t="shared" ref="O18" si="2">O19+O21+O22</f>
        <v>0</v>
      </c>
      <c r="P18" s="1024"/>
      <c r="Q18" s="1024"/>
      <c r="R18" s="1024"/>
      <c r="S18" s="1024"/>
    </row>
    <row r="19" spans="1:19" ht="27" customHeight="1" x14ac:dyDescent="0.2">
      <c r="A19" s="101" t="s">
        <v>87</v>
      </c>
      <c r="B19" s="102" t="s">
        <v>88</v>
      </c>
      <c r="C19" s="894">
        <v>0</v>
      </c>
      <c r="D19" s="894">
        <v>0</v>
      </c>
      <c r="E19" s="735">
        <f t="shared" ref="E19:E30" si="3">(F19+G19)*1</f>
        <v>0</v>
      </c>
      <c r="F19" s="894">
        <v>0</v>
      </c>
      <c r="G19" s="894">
        <v>0</v>
      </c>
      <c r="H19" s="894">
        <v>0</v>
      </c>
      <c r="I19" s="894">
        <v>0</v>
      </c>
      <c r="J19" s="894">
        <v>0</v>
      </c>
      <c r="K19" s="894">
        <v>0</v>
      </c>
      <c r="L19" s="894">
        <v>0</v>
      </c>
      <c r="M19" s="894">
        <v>0</v>
      </c>
      <c r="N19" s="735">
        <f>(C19+E19-H19-L19)*1</f>
        <v>0</v>
      </c>
      <c r="O19" s="894">
        <v>0</v>
      </c>
      <c r="P19" s="1024"/>
      <c r="Q19" s="1024"/>
      <c r="R19" s="1024"/>
      <c r="S19" s="1024"/>
    </row>
    <row r="20" spans="1:19" ht="49.7" customHeight="1" x14ac:dyDescent="0.2">
      <c r="A20" s="103" t="s">
        <v>89</v>
      </c>
      <c r="B20" s="102" t="s">
        <v>90</v>
      </c>
      <c r="C20" s="894">
        <v>0</v>
      </c>
      <c r="D20" s="894">
        <v>0</v>
      </c>
      <c r="E20" s="735">
        <f t="shared" si="3"/>
        <v>0</v>
      </c>
      <c r="F20" s="894">
        <v>0</v>
      </c>
      <c r="G20" s="894">
        <v>0</v>
      </c>
      <c r="H20" s="895" t="s">
        <v>5</v>
      </c>
      <c r="I20" s="894">
        <v>0</v>
      </c>
      <c r="J20" s="895" t="s">
        <v>5</v>
      </c>
      <c r="K20" s="895" t="s">
        <v>5</v>
      </c>
      <c r="L20" s="894">
        <v>0</v>
      </c>
      <c r="M20" s="894">
        <v>0</v>
      </c>
      <c r="N20" s="735">
        <f>(C20+E20-L20)*1</f>
        <v>0</v>
      </c>
      <c r="O20" s="894">
        <v>0</v>
      </c>
      <c r="P20" s="1024"/>
      <c r="Q20" s="1024"/>
      <c r="R20" s="1024"/>
      <c r="S20" s="1024"/>
    </row>
    <row r="21" spans="1:19" ht="39" customHeight="1" x14ac:dyDescent="0.2">
      <c r="A21" s="101" t="s">
        <v>91</v>
      </c>
      <c r="B21" s="102" t="s">
        <v>92</v>
      </c>
      <c r="C21" s="894">
        <v>0</v>
      </c>
      <c r="D21" s="894">
        <v>0</v>
      </c>
      <c r="E21" s="735">
        <f t="shared" si="3"/>
        <v>0</v>
      </c>
      <c r="F21" s="894">
        <v>0</v>
      </c>
      <c r="G21" s="894">
        <v>0</v>
      </c>
      <c r="H21" s="894">
        <v>0</v>
      </c>
      <c r="I21" s="894">
        <v>0</v>
      </c>
      <c r="J21" s="894">
        <v>0</v>
      </c>
      <c r="K21" s="894">
        <v>0</v>
      </c>
      <c r="L21" s="894">
        <v>0</v>
      </c>
      <c r="M21" s="894">
        <v>0</v>
      </c>
      <c r="N21" s="735">
        <f>(C21+E21-H21-L21)*1</f>
        <v>0</v>
      </c>
      <c r="O21" s="894">
        <v>0</v>
      </c>
      <c r="P21" s="1024"/>
      <c r="Q21" s="1024"/>
      <c r="R21" s="1024"/>
      <c r="S21" s="1024"/>
    </row>
    <row r="22" spans="1:19" ht="25.5" x14ac:dyDescent="0.2">
      <c r="A22" s="101" t="s">
        <v>93</v>
      </c>
      <c r="B22" s="102" t="s">
        <v>94</v>
      </c>
      <c r="C22" s="894">
        <v>0</v>
      </c>
      <c r="D22" s="894">
        <v>0</v>
      </c>
      <c r="E22" s="735">
        <f t="shared" si="3"/>
        <v>0</v>
      </c>
      <c r="F22" s="894">
        <v>0</v>
      </c>
      <c r="G22" s="894">
        <v>0</v>
      </c>
      <c r="H22" s="894">
        <v>0</v>
      </c>
      <c r="I22" s="894">
        <v>0</v>
      </c>
      <c r="J22" s="894">
        <v>0</v>
      </c>
      <c r="K22" s="894">
        <v>0</v>
      </c>
      <c r="L22" s="894">
        <v>0</v>
      </c>
      <c r="M22" s="894">
        <v>0</v>
      </c>
      <c r="N22" s="735">
        <f>(C22+E22-H22-L22)*1</f>
        <v>0</v>
      </c>
      <c r="O22" s="894">
        <v>0</v>
      </c>
      <c r="P22" s="1024"/>
      <c r="Q22" s="1024"/>
      <c r="R22" s="1024"/>
      <c r="S22" s="1024"/>
    </row>
    <row r="23" spans="1:19" ht="27.6" customHeight="1" x14ac:dyDescent="0.2">
      <c r="A23" s="104" t="s">
        <v>95</v>
      </c>
      <c r="B23" s="102" t="s">
        <v>96</v>
      </c>
      <c r="C23" s="735">
        <f>(C24+C26+C27)*1</f>
        <v>0</v>
      </c>
      <c r="D23" s="735">
        <f>(D24+D26+D27)*1</f>
        <v>0</v>
      </c>
      <c r="E23" s="735">
        <f t="shared" si="3"/>
        <v>0</v>
      </c>
      <c r="F23" s="735">
        <v>0</v>
      </c>
      <c r="G23" s="735">
        <f t="shared" ref="G23:O23" si="4">(G24+G26+G27)*1</f>
        <v>0</v>
      </c>
      <c r="H23" s="735">
        <f t="shared" si="4"/>
        <v>0</v>
      </c>
      <c r="I23" s="735">
        <f t="shared" si="4"/>
        <v>0</v>
      </c>
      <c r="J23" s="735">
        <f t="shared" si="4"/>
        <v>0</v>
      </c>
      <c r="K23" s="735">
        <f t="shared" si="4"/>
        <v>0</v>
      </c>
      <c r="L23" s="735">
        <f t="shared" si="4"/>
        <v>0</v>
      </c>
      <c r="M23" s="735">
        <f t="shared" si="4"/>
        <v>0</v>
      </c>
      <c r="N23" s="735">
        <f t="shared" si="4"/>
        <v>0</v>
      </c>
      <c r="O23" s="735">
        <f t="shared" si="4"/>
        <v>0</v>
      </c>
      <c r="P23" s="1024"/>
      <c r="Q23" s="1024"/>
      <c r="R23" s="1024"/>
      <c r="S23" s="1024"/>
    </row>
    <row r="24" spans="1:19" ht="39" x14ac:dyDescent="0.25">
      <c r="A24" s="101" t="s">
        <v>97</v>
      </c>
      <c r="B24" s="102" t="s">
        <v>98</v>
      </c>
      <c r="C24" s="894">
        <v>0</v>
      </c>
      <c r="D24" s="894">
        <v>0</v>
      </c>
      <c r="E24" s="735">
        <f t="shared" si="3"/>
        <v>0</v>
      </c>
      <c r="F24" s="894">
        <v>0</v>
      </c>
      <c r="G24" s="894">
        <v>0</v>
      </c>
      <c r="H24" s="894">
        <v>0</v>
      </c>
      <c r="I24" s="894">
        <v>0</v>
      </c>
      <c r="J24" s="894">
        <v>0</v>
      </c>
      <c r="K24" s="894">
        <v>0</v>
      </c>
      <c r="L24" s="894">
        <v>0</v>
      </c>
      <c r="M24" s="894">
        <v>0</v>
      </c>
      <c r="N24" s="735">
        <f>(C24+E24-H24-L24)*1</f>
        <v>0</v>
      </c>
      <c r="O24" s="894">
        <v>0</v>
      </c>
    </row>
    <row r="25" spans="1:19" ht="51.75" customHeight="1" x14ac:dyDescent="0.2">
      <c r="A25" s="103" t="s">
        <v>89</v>
      </c>
      <c r="B25" s="102" t="s">
        <v>99</v>
      </c>
      <c r="C25" s="894">
        <v>0</v>
      </c>
      <c r="D25" s="894">
        <v>0</v>
      </c>
      <c r="E25" s="735">
        <f t="shared" si="3"/>
        <v>0</v>
      </c>
      <c r="F25" s="894">
        <v>0</v>
      </c>
      <c r="G25" s="894">
        <v>0</v>
      </c>
      <c r="H25" s="894">
        <v>0</v>
      </c>
      <c r="I25" s="894">
        <v>0</v>
      </c>
      <c r="J25" s="894">
        <v>0</v>
      </c>
      <c r="K25" s="894">
        <v>0</v>
      </c>
      <c r="L25" s="894">
        <v>0</v>
      </c>
      <c r="M25" s="894">
        <v>0</v>
      </c>
      <c r="N25" s="735">
        <f>(C25+E25-H25-L25)*1</f>
        <v>0</v>
      </c>
      <c r="O25" s="894">
        <v>0</v>
      </c>
      <c r="P25" s="1021" t="s">
        <v>238</v>
      </c>
      <c r="Q25" s="1021"/>
      <c r="R25" s="1021"/>
      <c r="S25" s="1021"/>
    </row>
    <row r="26" spans="1:19" ht="32.25" customHeight="1" x14ac:dyDescent="0.2">
      <c r="A26" s="101" t="s">
        <v>100</v>
      </c>
      <c r="B26" s="102" t="s">
        <v>101</v>
      </c>
      <c r="C26" s="894">
        <v>0</v>
      </c>
      <c r="D26" s="894">
        <v>0</v>
      </c>
      <c r="E26" s="735">
        <f t="shared" si="3"/>
        <v>0</v>
      </c>
      <c r="F26" s="894">
        <v>0</v>
      </c>
      <c r="G26" s="894">
        <v>0</v>
      </c>
      <c r="H26" s="894">
        <v>0</v>
      </c>
      <c r="I26" s="894">
        <v>0</v>
      </c>
      <c r="J26" s="894">
        <v>0</v>
      </c>
      <c r="K26" s="894">
        <v>0</v>
      </c>
      <c r="L26" s="894">
        <v>0</v>
      </c>
      <c r="M26" s="894">
        <v>0</v>
      </c>
      <c r="N26" s="735">
        <f>(C26+E26-H26-L26)*1</f>
        <v>0</v>
      </c>
      <c r="O26" s="894">
        <v>0</v>
      </c>
      <c r="P26" s="1021"/>
      <c r="Q26" s="1021"/>
      <c r="R26" s="1021"/>
      <c r="S26" s="1021"/>
    </row>
    <row r="27" spans="1:19" ht="25.5" x14ac:dyDescent="0.2">
      <c r="A27" s="101" t="s">
        <v>229</v>
      </c>
      <c r="B27" s="102" t="s">
        <v>102</v>
      </c>
      <c r="C27" s="894">
        <v>0</v>
      </c>
      <c r="D27" s="894">
        <v>0</v>
      </c>
      <c r="E27" s="735">
        <f t="shared" si="3"/>
        <v>0</v>
      </c>
      <c r="F27" s="894">
        <v>0</v>
      </c>
      <c r="G27" s="894">
        <v>0</v>
      </c>
      <c r="H27" s="894">
        <v>0</v>
      </c>
      <c r="I27" s="894">
        <v>0</v>
      </c>
      <c r="J27" s="894">
        <v>0</v>
      </c>
      <c r="K27" s="894">
        <v>0</v>
      </c>
      <c r="L27" s="894">
        <v>0</v>
      </c>
      <c r="M27" s="894">
        <v>0</v>
      </c>
      <c r="N27" s="735">
        <f>(C27+E27-H27-L27)*1</f>
        <v>0</v>
      </c>
      <c r="O27" s="894">
        <v>0</v>
      </c>
      <c r="P27" s="1021"/>
      <c r="Q27" s="1021"/>
      <c r="R27" s="1021"/>
      <c r="S27" s="1021"/>
    </row>
    <row r="28" spans="1:19" ht="27.75" customHeight="1" x14ac:dyDescent="0.2">
      <c r="A28" s="105" t="s">
        <v>103</v>
      </c>
      <c r="B28" s="102" t="s">
        <v>104</v>
      </c>
      <c r="C28" s="735">
        <f>(C29+C30)*1</f>
        <v>0</v>
      </c>
      <c r="D28" s="735">
        <f>(D29+D30)*1</f>
        <v>0</v>
      </c>
      <c r="E28" s="735">
        <f t="shared" si="3"/>
        <v>0</v>
      </c>
      <c r="F28" s="735">
        <f t="shared" ref="F28:O28" si="5">(F29+F30)*1</f>
        <v>0</v>
      </c>
      <c r="G28" s="735">
        <f t="shared" si="5"/>
        <v>0</v>
      </c>
      <c r="H28" s="735">
        <f t="shared" si="5"/>
        <v>0</v>
      </c>
      <c r="I28" s="735">
        <f t="shared" si="5"/>
        <v>0</v>
      </c>
      <c r="J28" s="735">
        <f t="shared" si="5"/>
        <v>0</v>
      </c>
      <c r="K28" s="735">
        <f t="shared" si="5"/>
        <v>0</v>
      </c>
      <c r="L28" s="735">
        <f t="shared" si="5"/>
        <v>0</v>
      </c>
      <c r="M28" s="735">
        <f t="shared" si="5"/>
        <v>0</v>
      </c>
      <c r="N28" s="735">
        <f t="shared" si="5"/>
        <v>0</v>
      </c>
      <c r="O28" s="735">
        <f t="shared" si="5"/>
        <v>0</v>
      </c>
      <c r="P28" s="1021"/>
      <c r="Q28" s="1021"/>
      <c r="R28" s="1021"/>
      <c r="S28" s="1021"/>
    </row>
    <row r="29" spans="1:19" ht="54.75" customHeight="1" x14ac:dyDescent="0.2">
      <c r="A29" s="101" t="s">
        <v>105</v>
      </c>
      <c r="B29" s="102" t="s">
        <v>106</v>
      </c>
      <c r="C29" s="894">
        <v>0</v>
      </c>
      <c r="D29" s="894">
        <v>0</v>
      </c>
      <c r="E29" s="735">
        <f t="shared" si="3"/>
        <v>0</v>
      </c>
      <c r="F29" s="894">
        <v>0</v>
      </c>
      <c r="G29" s="894">
        <v>0</v>
      </c>
      <c r="H29" s="894">
        <v>0</v>
      </c>
      <c r="I29" s="894">
        <v>0</v>
      </c>
      <c r="J29" s="894">
        <v>0</v>
      </c>
      <c r="K29" s="894">
        <v>0</v>
      </c>
      <c r="L29" s="894">
        <v>0</v>
      </c>
      <c r="M29" s="894">
        <v>0</v>
      </c>
      <c r="N29" s="735">
        <f>(C29+E29-H29-L29)*1</f>
        <v>0</v>
      </c>
      <c r="O29" s="894">
        <v>0</v>
      </c>
      <c r="P29" s="1021"/>
      <c r="Q29" s="1021"/>
      <c r="R29" s="1021"/>
      <c r="S29" s="1021"/>
    </row>
    <row r="30" spans="1:19" ht="28.5" customHeight="1" x14ac:dyDescent="0.2">
      <c r="A30" s="101" t="s">
        <v>107</v>
      </c>
      <c r="B30" s="102" t="s">
        <v>108</v>
      </c>
      <c r="C30" s="894">
        <v>0</v>
      </c>
      <c r="D30" s="894">
        <v>0</v>
      </c>
      <c r="E30" s="735">
        <f t="shared" si="3"/>
        <v>0</v>
      </c>
      <c r="F30" s="894">
        <v>0</v>
      </c>
      <c r="G30" s="894">
        <v>0</v>
      </c>
      <c r="H30" s="894">
        <v>0</v>
      </c>
      <c r="I30" s="894">
        <v>0</v>
      </c>
      <c r="J30" s="894">
        <v>0</v>
      </c>
      <c r="K30" s="894">
        <v>0</v>
      </c>
      <c r="L30" s="894">
        <v>0</v>
      </c>
      <c r="M30" s="894">
        <v>0</v>
      </c>
      <c r="N30" s="735">
        <f>(C30+E30-H30-L30)*1</f>
        <v>0</v>
      </c>
      <c r="O30" s="894">
        <v>0</v>
      </c>
      <c r="P30" s="1021"/>
      <c r="Q30" s="1021"/>
      <c r="R30" s="1021"/>
      <c r="S30" s="1021"/>
    </row>
    <row r="31" spans="1:19" ht="63" customHeight="1" thickBot="1" x14ac:dyDescent="0.3">
      <c r="A31" s="223" t="s">
        <v>152</v>
      </c>
      <c r="B31" s="106" t="s">
        <v>110</v>
      </c>
      <c r="C31" s="761">
        <f>C18+C23+C28</f>
        <v>0</v>
      </c>
      <c r="D31" s="761">
        <f t="shared" ref="D31:O31" si="6">D18+D23+D28</f>
        <v>0</v>
      </c>
      <c r="E31" s="761">
        <f t="shared" si="6"/>
        <v>0</v>
      </c>
      <c r="F31" s="761">
        <f t="shared" si="6"/>
        <v>0</v>
      </c>
      <c r="G31" s="761">
        <f t="shared" si="6"/>
        <v>0</v>
      </c>
      <c r="H31" s="761">
        <f t="shared" si="6"/>
        <v>0</v>
      </c>
      <c r="I31" s="761">
        <f t="shared" si="6"/>
        <v>0</v>
      </c>
      <c r="J31" s="761">
        <f t="shared" si="6"/>
        <v>0</v>
      </c>
      <c r="K31" s="761">
        <f t="shared" si="6"/>
        <v>0</v>
      </c>
      <c r="L31" s="761">
        <f t="shared" si="6"/>
        <v>0</v>
      </c>
      <c r="M31" s="761">
        <f t="shared" si="6"/>
        <v>0</v>
      </c>
      <c r="N31" s="761">
        <f t="shared" si="6"/>
        <v>0</v>
      </c>
      <c r="O31" s="761">
        <f t="shared" si="6"/>
        <v>0</v>
      </c>
    </row>
    <row r="32" spans="1:19" ht="9" customHeight="1" x14ac:dyDescent="0.25"/>
    <row r="33" spans="1:19" customFormat="1" ht="26.25" x14ac:dyDescent="0.25">
      <c r="A33" s="264" t="s">
        <v>209</v>
      </c>
      <c r="B33" s="1191"/>
      <c r="C33" s="1191"/>
      <c r="D33" s="1191"/>
      <c r="F33" s="242"/>
      <c r="G33" s="231"/>
      <c r="H33" s="229"/>
      <c r="J33" s="1192"/>
      <c r="K33" s="1192"/>
      <c r="L33" s="1192"/>
    </row>
    <row r="34" spans="1:19" customFormat="1" x14ac:dyDescent="0.25">
      <c r="A34" s="265"/>
      <c r="B34" s="1047" t="s">
        <v>199</v>
      </c>
      <c r="C34" s="1047"/>
      <c r="D34" s="1047"/>
      <c r="E34" s="14"/>
      <c r="F34" s="1101" t="s">
        <v>200</v>
      </c>
      <c r="G34" s="1101"/>
      <c r="H34" s="1101"/>
      <c r="I34" s="14"/>
      <c r="J34" s="1047" t="s">
        <v>201</v>
      </c>
      <c r="K34" s="1047"/>
      <c r="L34" s="1047"/>
      <c r="P34" s="14"/>
      <c r="Q34" s="14"/>
      <c r="R34" s="14"/>
      <c r="S34" s="14"/>
    </row>
    <row r="35" spans="1:19" customFormat="1" x14ac:dyDescent="0.25">
      <c r="A35" s="265" t="s">
        <v>202</v>
      </c>
      <c r="B35" s="1178"/>
      <c r="C35" s="1178"/>
      <c r="D35" s="1178"/>
      <c r="E35" s="14"/>
      <c r="F35" s="1179"/>
      <c r="G35" s="1179"/>
      <c r="H35" s="1179"/>
      <c r="I35" s="14"/>
      <c r="J35" s="1179"/>
      <c r="K35" s="1179"/>
      <c r="L35" s="1179"/>
    </row>
    <row r="36" spans="1:19" customFormat="1" x14ac:dyDescent="0.25">
      <c r="A36" s="266"/>
      <c r="B36" s="1047" t="s">
        <v>199</v>
      </c>
      <c r="C36" s="1047"/>
      <c r="D36" s="1047"/>
      <c r="E36" s="14"/>
      <c r="F36" s="1101" t="s">
        <v>203</v>
      </c>
      <c r="G36" s="1101"/>
      <c r="H36" s="1101"/>
      <c r="I36" s="14"/>
      <c r="J36" s="1047" t="s">
        <v>204</v>
      </c>
      <c r="K36" s="1047"/>
      <c r="L36" s="1047"/>
    </row>
    <row r="37" spans="1:19" customFormat="1" x14ac:dyDescent="0.25">
      <c r="A37" s="265" t="s">
        <v>205</v>
      </c>
      <c r="B37" s="234"/>
      <c r="C37" s="230"/>
      <c r="D37" s="230"/>
      <c r="E37" s="235"/>
      <c r="F37" s="236"/>
      <c r="G37" s="230"/>
      <c r="H37" s="236"/>
    </row>
  </sheetData>
  <sheetProtection password="CC5B" sheet="1" objects="1" scenarios="1"/>
  <customSheetViews>
    <customSheetView guid="{BA6529BE-B863-4BA8-8CC0-F00E437619FD}" scale="85" showGridLines="0" fitToPage="1">
      <selection activeCell="D26" sqref="D26"/>
      <pageMargins left="0.70866141732283472" right="0.38958333333333334" top="0.59055118110236227" bottom="0.39370078740157483" header="0.15748031496062992" footer="0"/>
      <pageSetup paperSize="9" scale="67" firstPageNumber="4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>
      <selection activeCell="D26" sqref="D26"/>
      <pageMargins left="0.70866141732283472" right="0.38958333333333334" top="0.59055118110236227" bottom="0.39370078740157483" header="0.15748031496062992" footer="0"/>
      <pageSetup paperSize="9" scale="67" firstPageNumber="4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>
      <selection activeCell="D26" sqref="D26"/>
      <pageMargins left="0.70866141732283472" right="0.38958333333333334" top="0.59055118110236227" bottom="0.39370078740157483" header="0.15748031496062992" footer="0"/>
      <pageSetup paperSize="9" scale="67" firstPageNumber="4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B4">
      <selection activeCell="Q17" sqref="Q16:W23"/>
      <pageMargins left="0.70866141732283472" right="0.38958333333333334" top="0.59055118110236227" bottom="0.39370078740157483" header="0.15748031496062992" footer="0"/>
      <pageSetup paperSize="9" scale="69" firstPageNumber="4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>
      <selection activeCell="D26" sqref="D26"/>
      <pageMargins left="0.70866141732283472" right="0.38958333333333334" top="0.59055118110236227" bottom="0.39370078740157483" header="0.15748031496062992" footer="0"/>
      <pageSetup paperSize="9" scale="67" firstPageNumber="4" fitToHeight="0" orientation="landscape" useFirstPageNumber="1" r:id="rId5"/>
      <headerFooter>
        <oddHeader>&amp;C&amp;"Times New Roman,обычный"&amp;P</oddHeader>
      </headerFooter>
    </customSheetView>
  </customSheetViews>
  <mergeCells count="49">
    <mergeCell ref="C7:K7"/>
    <mergeCell ref="C8:K8"/>
    <mergeCell ref="A7:B7"/>
    <mergeCell ref="L7:N7"/>
    <mergeCell ref="A1:O2"/>
    <mergeCell ref="A4:L4"/>
    <mergeCell ref="M4:N4"/>
    <mergeCell ref="L5:N5"/>
    <mergeCell ref="L6:N6"/>
    <mergeCell ref="L15:L16"/>
    <mergeCell ref="L13:M14"/>
    <mergeCell ref="A8:B8"/>
    <mergeCell ref="L8:N8"/>
    <mergeCell ref="A9:B9"/>
    <mergeCell ref="L9:N9"/>
    <mergeCell ref="A10:B10"/>
    <mergeCell ref="A13:A16"/>
    <mergeCell ref="B13:B16"/>
    <mergeCell ref="C13:D14"/>
    <mergeCell ref="E13:G14"/>
    <mergeCell ref="H13:K14"/>
    <mergeCell ref="C15:C16"/>
    <mergeCell ref="D15:D16"/>
    <mergeCell ref="E15:E16"/>
    <mergeCell ref="C9:F9"/>
    <mergeCell ref="B36:D36"/>
    <mergeCell ref="F36:H36"/>
    <mergeCell ref="J36:L36"/>
    <mergeCell ref="B33:D33"/>
    <mergeCell ref="J33:L33"/>
    <mergeCell ref="B34:D34"/>
    <mergeCell ref="F34:H34"/>
    <mergeCell ref="J34:L34"/>
    <mergeCell ref="P3:S8"/>
    <mergeCell ref="P10:S15"/>
    <mergeCell ref="P17:S23"/>
    <mergeCell ref="P25:S30"/>
    <mergeCell ref="B35:D35"/>
    <mergeCell ref="F35:H35"/>
    <mergeCell ref="J35:L35"/>
    <mergeCell ref="N13:O14"/>
    <mergeCell ref="M10:N10"/>
    <mergeCell ref="F15:G15"/>
    <mergeCell ref="H15:H16"/>
    <mergeCell ref="M15:M16"/>
    <mergeCell ref="N15:N16"/>
    <mergeCell ref="O15:O16"/>
    <mergeCell ref="I15:J15"/>
    <mergeCell ref="K15:K16"/>
  </mergeCells>
  <pageMargins left="0.70866141732283472" right="0.38958333333333334" top="0.59055118110236227" bottom="0.39370078740157483" header="0.15748031496062992" footer="0"/>
  <pageSetup paperSize="9" scale="67" firstPageNumber="4" fitToHeight="0" orientation="landscape" useFirstPageNumber="1" r:id="rId6"/>
  <headerFooter>
    <oddHeader>&amp;C&amp;"Times New Roman,обычный"&amp;P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C7</xm:sqref>
        </x14:dataValidation>
        <x14:dataValidation type="list" allowBlank="1" showInputMessage="1" showErrorMessage="1">
          <x14:formula1>
            <xm:f>Список!$I$1:$I$3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7"/>
  <sheetViews>
    <sheetView showGridLines="0" topLeftCell="A4" zoomScale="85" zoomScaleNormal="85" zoomScaleSheetLayoutView="120" zoomScalePageLayoutView="90" workbookViewId="0">
      <selection activeCell="K23" sqref="J23:K23"/>
    </sheetView>
  </sheetViews>
  <sheetFormatPr defaultColWidth="9.140625" defaultRowHeight="15" x14ac:dyDescent="0.25"/>
  <cols>
    <col min="1" max="1" width="30" style="108" customWidth="1"/>
    <col min="2" max="2" width="7.140625" style="108" customWidth="1"/>
    <col min="3" max="3" width="12.42578125" style="108" customWidth="1"/>
    <col min="4" max="4" width="12" style="108" customWidth="1"/>
    <col min="5" max="5" width="12.5703125" style="108" customWidth="1"/>
    <col min="6" max="6" width="16.42578125" style="108" customWidth="1"/>
    <col min="7" max="8" width="7.5703125" style="108" customWidth="1"/>
    <col min="9" max="9" width="13" style="108" customWidth="1"/>
    <col min="10" max="10" width="12.42578125" style="108" customWidth="1"/>
    <col min="11" max="11" width="10.42578125" style="108" customWidth="1"/>
    <col min="12" max="12" width="12.5703125" style="108" customWidth="1"/>
    <col min="13" max="13" width="12.85546875" style="108" customWidth="1"/>
    <col min="14" max="14" width="11.7109375" style="108" customWidth="1"/>
    <col min="15" max="15" width="15.5703125" style="108" customWidth="1"/>
    <col min="16" max="16" width="10" style="108" customWidth="1"/>
    <col min="17" max="17" width="10.7109375" style="108" customWidth="1"/>
    <col min="18" max="18" width="3" style="108" customWidth="1"/>
    <col min="19" max="22" width="8.85546875"/>
    <col min="23" max="23" width="12.42578125" style="108" customWidth="1"/>
    <col min="24" max="24" width="17" style="108" customWidth="1"/>
    <col min="25" max="25" width="21.140625" style="108" customWidth="1"/>
    <col min="26" max="26" width="10.5703125" style="108" customWidth="1"/>
    <col min="27" max="27" width="18.28515625" style="108" customWidth="1"/>
    <col min="28" max="28" width="15.140625" style="108" customWidth="1"/>
    <col min="29" max="29" width="12.85546875" style="108" customWidth="1"/>
    <col min="30" max="30" width="15.28515625" style="108" customWidth="1"/>
    <col min="31" max="31" width="21.5703125" style="108" customWidth="1"/>
    <col min="32" max="32" width="11.28515625" style="108" customWidth="1"/>
    <col min="33" max="33" width="17.42578125" style="108" customWidth="1"/>
    <col min="34" max="34" width="13.7109375" style="108" customWidth="1"/>
    <col min="35" max="35" width="9.140625" style="108"/>
    <col min="36" max="36" width="12.85546875" style="108" customWidth="1"/>
    <col min="37" max="37" width="13.140625" style="108" customWidth="1"/>
    <col min="38" max="38" width="10.85546875" style="108" customWidth="1"/>
    <col min="39" max="39" width="18.140625" style="108" customWidth="1"/>
    <col min="40" max="40" width="13.5703125" style="108" customWidth="1"/>
    <col min="41" max="42" width="9.140625" style="108"/>
    <col min="43" max="43" width="11.85546875" style="108" customWidth="1"/>
    <col min="44" max="44" width="10.85546875" style="108" customWidth="1"/>
    <col min="45" max="45" width="16.7109375" style="108" customWidth="1"/>
    <col min="46" max="46" width="0.5703125" style="108" customWidth="1"/>
    <col min="47" max="16384" width="9.140625" style="108"/>
  </cols>
  <sheetData>
    <row r="1" spans="1:45" ht="26.25" customHeight="1" x14ac:dyDescent="0.3">
      <c r="A1" s="1223" t="s">
        <v>111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  <c r="O1" s="1223"/>
      <c r="P1" s="1223"/>
      <c r="Q1" s="1223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</row>
    <row r="2" spans="1:45" ht="12.75" customHeight="1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  <c r="Q2" s="111" t="s">
        <v>27</v>
      </c>
      <c r="R2" s="112"/>
      <c r="S2" s="288" t="s">
        <v>234</v>
      </c>
      <c r="T2" s="287"/>
      <c r="U2" s="287"/>
      <c r="V2" s="287"/>
      <c r="W2" s="112"/>
      <c r="X2" s="112"/>
      <c r="Y2" s="112"/>
      <c r="Z2" s="112"/>
      <c r="AA2" s="112"/>
      <c r="AB2" s="112"/>
      <c r="AC2" s="112"/>
      <c r="AD2" s="112"/>
      <c r="AJ2" s="113"/>
      <c r="AK2" s="114"/>
      <c r="AP2" s="112"/>
      <c r="AQ2" s="112"/>
      <c r="AR2" s="115"/>
      <c r="AS2" s="116" t="s">
        <v>8</v>
      </c>
    </row>
    <row r="3" spans="1:45" ht="13.7" customHeight="1" x14ac:dyDescent="0.25">
      <c r="A3" s="109"/>
      <c r="B3" s="109"/>
      <c r="C3" s="109"/>
      <c r="D3" s="109"/>
      <c r="E3" s="109"/>
      <c r="F3" s="109"/>
      <c r="G3" s="317"/>
      <c r="H3" s="317" t="s">
        <v>146</v>
      </c>
      <c r="I3" s="317"/>
      <c r="J3" s="317"/>
      <c r="K3" s="109"/>
      <c r="L3" s="109"/>
      <c r="M3" s="109"/>
      <c r="N3" s="109"/>
      <c r="O3" s="109"/>
      <c r="P3" s="117" t="s">
        <v>9</v>
      </c>
      <c r="Q3" s="297"/>
      <c r="R3" s="118"/>
      <c r="S3" s="1027" t="s">
        <v>235</v>
      </c>
      <c r="T3" s="1027"/>
      <c r="U3" s="1027"/>
      <c r="V3" s="1027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P3" s="112"/>
      <c r="AQ3" s="112"/>
      <c r="AR3" s="119" t="s">
        <v>9</v>
      </c>
      <c r="AS3" s="120"/>
    </row>
    <row r="4" spans="1:45" ht="13.7" customHeigh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224" t="s">
        <v>26</v>
      </c>
      <c r="P4" s="1225"/>
      <c r="Q4" s="314"/>
      <c r="R4" s="112"/>
      <c r="S4" s="1027"/>
      <c r="T4" s="1027"/>
      <c r="U4" s="1027"/>
      <c r="V4" s="1027"/>
      <c r="W4" s="112"/>
      <c r="X4" s="127"/>
      <c r="Y4" s="112"/>
      <c r="Z4" s="118"/>
      <c r="AA4" s="118"/>
      <c r="AB4" s="118"/>
      <c r="AC4" s="118"/>
      <c r="AD4" s="118"/>
      <c r="AJ4" s="1214"/>
      <c r="AK4" s="1214"/>
      <c r="AP4" s="112"/>
      <c r="AQ4" s="112"/>
      <c r="AR4" s="108" t="s">
        <v>11</v>
      </c>
      <c r="AS4" s="121"/>
    </row>
    <row r="5" spans="1:45" ht="13.7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22"/>
      <c r="P5" s="117" t="s">
        <v>10</v>
      </c>
      <c r="Q5" s="314"/>
      <c r="R5" s="112"/>
      <c r="S5" s="1027"/>
      <c r="T5" s="1027"/>
      <c r="U5" s="1027"/>
      <c r="V5" s="1027"/>
      <c r="W5" s="112"/>
      <c r="X5" s="112"/>
      <c r="Y5" s="112"/>
      <c r="Z5" s="118"/>
      <c r="AA5" s="118"/>
      <c r="AB5" s="118"/>
      <c r="AC5" s="118"/>
      <c r="AD5" s="118"/>
      <c r="AJ5" s="123"/>
      <c r="AK5" s="123"/>
      <c r="AP5" s="112"/>
      <c r="AQ5" s="112"/>
      <c r="AR5" s="124" t="s">
        <v>26</v>
      </c>
      <c r="AS5" s="121"/>
    </row>
    <row r="6" spans="1:45" ht="13.7" customHeight="1" x14ac:dyDescent="0.25">
      <c r="A6" s="109" t="s">
        <v>23</v>
      </c>
      <c r="B6" s="1045"/>
      <c r="C6" s="1045"/>
      <c r="D6" s="1045"/>
      <c r="E6" s="1045"/>
      <c r="F6" s="1045"/>
      <c r="G6" s="1045"/>
      <c r="H6" s="1045"/>
      <c r="I6" s="1045"/>
      <c r="J6" s="1045"/>
      <c r="K6" s="125"/>
      <c r="L6" s="125"/>
      <c r="M6" s="125"/>
      <c r="N6" s="125"/>
      <c r="O6" s="109"/>
      <c r="P6" s="117" t="s">
        <v>16</v>
      </c>
      <c r="Q6" s="315">
        <v>183701001</v>
      </c>
      <c r="R6" s="118"/>
      <c r="S6" s="1027"/>
      <c r="T6" s="1027"/>
      <c r="U6" s="1027"/>
      <c r="V6" s="1027"/>
      <c r="W6" s="118"/>
      <c r="X6" s="118"/>
      <c r="Y6" s="118"/>
      <c r="Z6" s="118"/>
      <c r="AA6" s="118"/>
      <c r="AB6" s="118"/>
      <c r="AC6" s="118"/>
      <c r="AD6" s="118"/>
      <c r="AJ6" s="1215"/>
      <c r="AK6" s="1215"/>
      <c r="AP6" s="112"/>
      <c r="AQ6" s="112"/>
      <c r="AR6" s="119" t="s">
        <v>10</v>
      </c>
      <c r="AS6" s="126"/>
    </row>
    <row r="7" spans="1:45" ht="13.7" customHeight="1" x14ac:dyDescent="0.25">
      <c r="A7" s="1226" t="s">
        <v>24</v>
      </c>
      <c r="B7" s="1222"/>
      <c r="C7" s="1222"/>
      <c r="D7" s="1222"/>
      <c r="E7" s="1222"/>
      <c r="F7" s="1222"/>
      <c r="G7" s="1222"/>
      <c r="H7" s="1222"/>
      <c r="I7" s="1222"/>
      <c r="J7" s="1222"/>
      <c r="K7" s="1222"/>
      <c r="L7" s="1222"/>
      <c r="M7" s="1222"/>
      <c r="N7" s="1222"/>
      <c r="O7" s="127"/>
      <c r="P7" s="122"/>
      <c r="Q7" s="1227"/>
      <c r="R7" s="128"/>
      <c r="S7" s="1027"/>
      <c r="T7" s="1027"/>
      <c r="U7" s="1027"/>
      <c r="V7" s="1027"/>
      <c r="W7" s="128"/>
      <c r="X7" s="128"/>
      <c r="Y7" s="128"/>
      <c r="Z7" s="1219"/>
      <c r="AA7" s="1219"/>
      <c r="AB7" s="129"/>
      <c r="AC7" s="129"/>
      <c r="AD7" s="129"/>
      <c r="AJ7" s="1220"/>
      <c r="AK7" s="1220"/>
      <c r="AP7" s="112"/>
      <c r="AQ7" s="112"/>
      <c r="AR7" s="1216">
        <v>0</v>
      </c>
      <c r="AS7" s="1217"/>
    </row>
    <row r="8" spans="1:45" ht="13.7" customHeight="1" x14ac:dyDescent="0.25">
      <c r="A8" s="1226"/>
      <c r="B8" s="318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224" t="s">
        <v>153</v>
      </c>
      <c r="P8" s="1225"/>
      <c r="Q8" s="1228"/>
      <c r="R8" s="128"/>
      <c r="S8" s="1027"/>
      <c r="T8" s="1027"/>
      <c r="U8" s="1027"/>
      <c r="V8" s="1027"/>
      <c r="W8" s="128"/>
      <c r="X8" s="128"/>
      <c r="Y8" s="128"/>
      <c r="Z8" s="1219"/>
      <c r="AA8" s="1219"/>
      <c r="AB8" s="129"/>
      <c r="AC8" s="129"/>
      <c r="AD8" s="129"/>
      <c r="AJ8" s="123"/>
      <c r="AK8" s="123"/>
      <c r="AP8" s="112"/>
      <c r="AQ8" s="112"/>
      <c r="AR8" s="1216"/>
      <c r="AS8" s="1218"/>
    </row>
    <row r="9" spans="1:45" ht="13.7" customHeight="1" x14ac:dyDescent="0.25">
      <c r="A9" s="131" t="s">
        <v>25</v>
      </c>
      <c r="B9" s="1221" t="s">
        <v>744</v>
      </c>
      <c r="C9" s="1221"/>
      <c r="D9" s="1221"/>
      <c r="E9" s="1221"/>
      <c r="F9" s="132"/>
      <c r="G9" s="132"/>
      <c r="H9" s="132"/>
      <c r="I9" s="132"/>
      <c r="J9" s="132"/>
      <c r="K9" s="132"/>
      <c r="L9" s="132"/>
      <c r="M9" s="132"/>
      <c r="N9" s="133"/>
      <c r="O9" s="109"/>
      <c r="P9" s="117" t="s">
        <v>11</v>
      </c>
      <c r="Q9" s="316"/>
      <c r="R9" s="118"/>
      <c r="S9" s="287"/>
      <c r="T9" s="287"/>
      <c r="U9" s="287"/>
      <c r="V9" s="287"/>
      <c r="W9" s="118"/>
      <c r="X9" s="118"/>
      <c r="Y9" s="118"/>
      <c r="Z9" s="118"/>
      <c r="AA9" s="134"/>
      <c r="AB9" s="134"/>
      <c r="AC9" s="134"/>
      <c r="AD9" s="134"/>
      <c r="AJ9" s="123"/>
      <c r="AK9" s="123"/>
      <c r="AP9" s="112"/>
      <c r="AQ9" s="112"/>
      <c r="AR9" s="135"/>
      <c r="AS9" s="136"/>
    </row>
    <row r="10" spans="1:45" ht="13.7" customHeight="1" thickBot="1" x14ac:dyDescent="0.3">
      <c r="A10" s="109" t="s">
        <v>12</v>
      </c>
      <c r="B10" s="317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7"/>
      <c r="Q10" s="138"/>
      <c r="R10" s="118"/>
      <c r="S10" s="1029" t="s">
        <v>236</v>
      </c>
      <c r="T10" s="1029"/>
      <c r="U10" s="1029"/>
      <c r="V10" s="1029"/>
      <c r="W10" s="118"/>
      <c r="X10" s="118"/>
      <c r="Y10" s="118"/>
      <c r="Z10" s="119"/>
      <c r="AA10" s="139"/>
      <c r="AB10" s="139"/>
      <c r="AC10" s="139"/>
      <c r="AD10" s="139"/>
      <c r="AJ10" s="123"/>
      <c r="AK10" s="123"/>
      <c r="AP10" s="112"/>
      <c r="AQ10" s="112"/>
      <c r="AR10" s="135"/>
      <c r="AS10" s="140"/>
    </row>
    <row r="11" spans="1:45" ht="6" customHeigh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41"/>
      <c r="Q11" s="141"/>
      <c r="R11" s="118"/>
      <c r="S11" s="1029"/>
      <c r="T11" s="1029"/>
      <c r="U11" s="1029"/>
      <c r="V11" s="1029"/>
      <c r="W11" s="118"/>
      <c r="X11" s="118"/>
      <c r="Y11" s="118"/>
      <c r="Z11" s="119"/>
      <c r="AA11" s="139"/>
      <c r="AB11" s="139"/>
      <c r="AC11" s="139"/>
      <c r="AD11" s="139"/>
      <c r="AJ11" s="123"/>
      <c r="AK11" s="123"/>
      <c r="AP11" s="112"/>
      <c r="AQ11" s="112"/>
      <c r="AR11" s="142"/>
      <c r="AS11" s="142"/>
    </row>
    <row r="12" spans="1:45" ht="22.7" customHeight="1" x14ac:dyDescent="0.25">
      <c r="A12" s="1211" t="s">
        <v>112</v>
      </c>
      <c r="B12" s="1211"/>
      <c r="C12" s="1211"/>
      <c r="D12" s="1211"/>
      <c r="E12" s="1211"/>
      <c r="F12" s="1211"/>
      <c r="G12" s="1211"/>
      <c r="H12" s="1211"/>
      <c r="I12" s="1211"/>
      <c r="J12" s="1211"/>
      <c r="K12" s="1211"/>
      <c r="L12" s="1211"/>
      <c r="M12" s="1211"/>
      <c r="N12" s="1211"/>
      <c r="O12" s="1211"/>
      <c r="P12" s="1211"/>
      <c r="Q12" s="1211"/>
      <c r="R12" s="118"/>
      <c r="S12" s="1029"/>
      <c r="T12" s="1029"/>
      <c r="U12" s="1029"/>
      <c r="V12" s="1029"/>
      <c r="W12" s="118"/>
      <c r="X12" s="118"/>
      <c r="Y12" s="118"/>
      <c r="Z12" s="119"/>
      <c r="AA12" s="139"/>
      <c r="AB12" s="139"/>
      <c r="AC12" s="139"/>
      <c r="AD12" s="139"/>
      <c r="AJ12" s="123"/>
      <c r="AK12" s="123"/>
      <c r="AP12" s="112"/>
      <c r="AQ12" s="112"/>
      <c r="AR12" s="142"/>
      <c r="AS12" s="142"/>
    </row>
    <row r="13" spans="1:45" ht="29.25" customHeight="1" x14ac:dyDescent="0.25">
      <c r="A13" s="1207" t="s">
        <v>113</v>
      </c>
      <c r="B13" s="1051" t="s">
        <v>2</v>
      </c>
      <c r="C13" s="1209" t="s">
        <v>114</v>
      </c>
      <c r="D13" s="1212"/>
      <c r="E13" s="1212"/>
      <c r="F13" s="1213"/>
      <c r="G13" s="1205" t="s">
        <v>230</v>
      </c>
      <c r="H13" s="1206"/>
      <c r="I13" s="1206"/>
      <c r="J13" s="1206"/>
      <c r="K13" s="1206"/>
      <c r="L13" s="1209" t="s">
        <v>176</v>
      </c>
      <c r="M13" s="1213"/>
      <c r="N13" s="1209" t="s">
        <v>115</v>
      </c>
      <c r="O13" s="1212"/>
      <c r="P13" s="1212"/>
      <c r="Q13" s="1212"/>
      <c r="S13" s="1029"/>
      <c r="T13" s="1029"/>
      <c r="U13" s="1029"/>
      <c r="V13" s="1029"/>
    </row>
    <row r="14" spans="1:45" ht="26.25" customHeight="1" x14ac:dyDescent="0.25">
      <c r="A14" s="1207"/>
      <c r="B14" s="1050"/>
      <c r="C14" s="1205" t="s">
        <v>116</v>
      </c>
      <c r="D14" s="1207"/>
      <c r="E14" s="1205" t="s">
        <v>79</v>
      </c>
      <c r="F14" s="1207"/>
      <c r="G14" s="1051" t="s">
        <v>170</v>
      </c>
      <c r="H14" s="1205" t="s">
        <v>79</v>
      </c>
      <c r="I14" s="1206"/>
      <c r="J14" s="1206"/>
      <c r="K14" s="1206"/>
      <c r="L14" s="1205" t="s">
        <v>79</v>
      </c>
      <c r="M14" s="1207"/>
      <c r="N14" s="1205" t="s">
        <v>116</v>
      </c>
      <c r="O14" s="1207"/>
      <c r="P14" s="1205" t="s">
        <v>79</v>
      </c>
      <c r="Q14" s="1206"/>
      <c r="S14" s="1029"/>
      <c r="T14" s="1029"/>
      <c r="U14" s="1029"/>
      <c r="V14" s="1029"/>
    </row>
    <row r="15" spans="1:45" ht="29.25" customHeight="1" x14ac:dyDescent="0.25">
      <c r="A15" s="1207"/>
      <c r="B15" s="1050"/>
      <c r="C15" s="1051" t="s">
        <v>1</v>
      </c>
      <c r="D15" s="1051" t="s">
        <v>117</v>
      </c>
      <c r="E15" s="1051" t="s">
        <v>118</v>
      </c>
      <c r="F15" s="1051" t="s">
        <v>119</v>
      </c>
      <c r="G15" s="1050"/>
      <c r="H15" s="1205" t="s">
        <v>120</v>
      </c>
      <c r="I15" s="1207"/>
      <c r="J15" s="1051" t="s">
        <v>172</v>
      </c>
      <c r="K15" s="1209" t="s">
        <v>121</v>
      </c>
      <c r="L15" s="1051" t="s">
        <v>177</v>
      </c>
      <c r="M15" s="1051" t="s">
        <v>178</v>
      </c>
      <c r="N15" s="1051" t="s">
        <v>122</v>
      </c>
      <c r="O15" s="1051" t="s">
        <v>117</v>
      </c>
      <c r="P15" s="1051" t="s">
        <v>118</v>
      </c>
      <c r="Q15" s="1209" t="s">
        <v>119</v>
      </c>
      <c r="S15" s="1029"/>
      <c r="T15" s="1029"/>
      <c r="U15" s="1029"/>
      <c r="V15" s="1029"/>
    </row>
    <row r="16" spans="1:45" ht="65.25" customHeight="1" x14ac:dyDescent="0.25">
      <c r="A16" s="1207"/>
      <c r="B16" s="1052"/>
      <c r="C16" s="1052"/>
      <c r="D16" s="1052"/>
      <c r="E16" s="1052"/>
      <c r="F16" s="1052"/>
      <c r="G16" s="1052"/>
      <c r="H16" s="143" t="s">
        <v>1</v>
      </c>
      <c r="I16" s="143" t="s">
        <v>117</v>
      </c>
      <c r="J16" s="1052"/>
      <c r="K16" s="1210"/>
      <c r="L16" s="1050"/>
      <c r="M16" s="1050"/>
      <c r="N16" s="1052"/>
      <c r="O16" s="1052"/>
      <c r="P16" s="1052"/>
      <c r="Q16" s="1210"/>
      <c r="S16" s="287"/>
      <c r="T16" s="287"/>
      <c r="U16" s="287"/>
      <c r="V16" s="287"/>
    </row>
    <row r="17" spans="1:23" s="147" customFormat="1" ht="14.25" customHeight="1" thickBot="1" x14ac:dyDescent="0.25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5">
        <v>9</v>
      </c>
      <c r="J17" s="145">
        <v>10</v>
      </c>
      <c r="K17" s="145">
        <v>11</v>
      </c>
      <c r="L17" s="145">
        <v>12</v>
      </c>
      <c r="M17" s="145">
        <v>13</v>
      </c>
      <c r="N17" s="145">
        <v>14</v>
      </c>
      <c r="O17" s="145">
        <v>15</v>
      </c>
      <c r="P17" s="146">
        <v>16</v>
      </c>
      <c r="Q17" s="146">
        <v>17</v>
      </c>
      <c r="S17" s="1024" t="s">
        <v>237</v>
      </c>
      <c r="T17" s="1024"/>
      <c r="U17" s="1024"/>
      <c r="V17" s="1024"/>
    </row>
    <row r="18" spans="1:23" ht="15" customHeight="1" x14ac:dyDescent="0.25">
      <c r="A18" s="148" t="s">
        <v>179</v>
      </c>
      <c r="B18" s="319">
        <v>1000</v>
      </c>
      <c r="C18" s="820">
        <f>E18+F18</f>
        <v>19.2</v>
      </c>
      <c r="D18" s="896">
        <v>19.2</v>
      </c>
      <c r="E18" s="896">
        <v>19.2</v>
      </c>
      <c r="F18" s="896">
        <v>0</v>
      </c>
      <c r="G18" s="718">
        <f t="shared" ref="G18:G26" si="0">(H18+K18)*1</f>
        <v>12.8</v>
      </c>
      <c r="H18" s="896">
        <f>I18</f>
        <v>12.8</v>
      </c>
      <c r="I18" s="896">
        <v>12.8</v>
      </c>
      <c r="J18" s="896">
        <v>0</v>
      </c>
      <c r="K18" s="896">
        <v>0</v>
      </c>
      <c r="L18" s="896">
        <v>0</v>
      </c>
      <c r="M18" s="896">
        <v>0</v>
      </c>
      <c r="N18" s="820">
        <f t="shared" ref="N18:N26" si="1">(P18+Q18)*1</f>
        <v>18.98</v>
      </c>
      <c r="O18" s="899">
        <v>18.98</v>
      </c>
      <c r="P18" s="897">
        <v>18.98</v>
      </c>
      <c r="Q18" s="900">
        <v>0</v>
      </c>
      <c r="S18" s="1024"/>
      <c r="T18" s="1024"/>
      <c r="U18" s="1024"/>
      <c r="V18" s="1024"/>
    </row>
    <row r="19" spans="1:23" ht="32.25" x14ac:dyDescent="0.25">
      <c r="A19" s="150" t="s">
        <v>180</v>
      </c>
      <c r="B19" s="320">
        <v>1100</v>
      </c>
      <c r="C19" s="820">
        <f t="shared" ref="C19:C26" si="2">E19+F19</f>
        <v>0</v>
      </c>
      <c r="D19" s="897">
        <v>0</v>
      </c>
      <c r="E19" s="897">
        <v>0</v>
      </c>
      <c r="F19" s="897">
        <v>0</v>
      </c>
      <c r="G19" s="718">
        <f t="shared" si="0"/>
        <v>0</v>
      </c>
      <c r="H19" s="897">
        <f>I19+J19+K19</f>
        <v>0</v>
      </c>
      <c r="I19" s="897">
        <v>0</v>
      </c>
      <c r="J19" s="897">
        <v>0</v>
      </c>
      <c r="K19" s="897">
        <v>0</v>
      </c>
      <c r="L19" s="897">
        <v>0</v>
      </c>
      <c r="M19" s="897">
        <v>0</v>
      </c>
      <c r="N19" s="820">
        <f t="shared" si="1"/>
        <v>0</v>
      </c>
      <c r="O19" s="901">
        <v>0</v>
      </c>
      <c r="P19" s="897">
        <v>0</v>
      </c>
      <c r="Q19" s="900">
        <v>0</v>
      </c>
      <c r="S19" s="1024"/>
      <c r="T19" s="1024"/>
      <c r="U19" s="1024"/>
      <c r="V19" s="1024"/>
    </row>
    <row r="20" spans="1:23" ht="13.7" customHeight="1" x14ac:dyDescent="0.25">
      <c r="A20" s="327"/>
      <c r="B20" s="321"/>
      <c r="C20" s="820">
        <f t="shared" si="2"/>
        <v>0</v>
      </c>
      <c r="D20" s="898">
        <v>0</v>
      </c>
      <c r="E20" s="898">
        <v>0</v>
      </c>
      <c r="F20" s="898">
        <v>0</v>
      </c>
      <c r="G20" s="718">
        <f t="shared" si="0"/>
        <v>0</v>
      </c>
      <c r="H20" s="898">
        <v>0</v>
      </c>
      <c r="I20" s="898">
        <v>0</v>
      </c>
      <c r="J20" s="898">
        <v>0</v>
      </c>
      <c r="K20" s="898">
        <v>0</v>
      </c>
      <c r="L20" s="898">
        <v>0</v>
      </c>
      <c r="M20" s="898">
        <v>0</v>
      </c>
      <c r="N20" s="820">
        <f t="shared" si="1"/>
        <v>0</v>
      </c>
      <c r="O20" s="901">
        <v>0</v>
      </c>
      <c r="P20" s="898">
        <v>0</v>
      </c>
      <c r="Q20" s="902">
        <v>0</v>
      </c>
      <c r="S20" s="1024"/>
      <c r="T20" s="1024"/>
      <c r="U20" s="1024"/>
      <c r="V20" s="1024"/>
    </row>
    <row r="21" spans="1:23" s="154" customFormat="1" ht="17.25" customHeight="1" x14ac:dyDescent="0.25">
      <c r="A21" s="148" t="s">
        <v>181</v>
      </c>
      <c r="B21" s="321">
        <v>2000</v>
      </c>
      <c r="C21" s="820">
        <f t="shared" si="2"/>
        <v>29.15</v>
      </c>
      <c r="D21" s="897">
        <v>29.15</v>
      </c>
      <c r="E21" s="897">
        <v>29.15</v>
      </c>
      <c r="F21" s="897">
        <v>0</v>
      </c>
      <c r="G21" s="718">
        <f t="shared" si="0"/>
        <v>19.7</v>
      </c>
      <c r="H21" s="897">
        <f>I21+J21+K21</f>
        <v>19.7</v>
      </c>
      <c r="I21" s="897">
        <v>19.7</v>
      </c>
      <c r="J21" s="897">
        <v>0</v>
      </c>
      <c r="K21" s="897">
        <v>0</v>
      </c>
      <c r="L21" s="897">
        <v>0</v>
      </c>
      <c r="M21" s="897">
        <v>0</v>
      </c>
      <c r="N21" s="820">
        <f t="shared" si="1"/>
        <v>29.15</v>
      </c>
      <c r="O21" s="901">
        <v>29.15</v>
      </c>
      <c r="P21" s="897">
        <v>29.15</v>
      </c>
      <c r="Q21" s="900">
        <v>0</v>
      </c>
      <c r="S21" s="1024"/>
      <c r="T21" s="1024"/>
      <c r="U21" s="1024"/>
      <c r="V21" s="1024"/>
    </row>
    <row r="22" spans="1:23" ht="32.25" x14ac:dyDescent="0.25">
      <c r="A22" s="150" t="s">
        <v>180</v>
      </c>
      <c r="B22" s="320">
        <v>2100</v>
      </c>
      <c r="C22" s="820">
        <f t="shared" si="2"/>
        <v>0</v>
      </c>
      <c r="D22" s="897">
        <v>0</v>
      </c>
      <c r="E22" s="897">
        <v>0</v>
      </c>
      <c r="F22" s="897">
        <v>0</v>
      </c>
      <c r="G22" s="718">
        <f t="shared" si="0"/>
        <v>0</v>
      </c>
      <c r="H22" s="897">
        <f>I22+J22+K22</f>
        <v>0</v>
      </c>
      <c r="I22" s="897">
        <v>0</v>
      </c>
      <c r="J22" s="897">
        <v>0</v>
      </c>
      <c r="K22" s="897">
        <v>0</v>
      </c>
      <c r="L22" s="897">
        <v>0</v>
      </c>
      <c r="M22" s="897">
        <v>0</v>
      </c>
      <c r="N22" s="820">
        <f t="shared" si="1"/>
        <v>0</v>
      </c>
      <c r="O22" s="901">
        <v>0</v>
      </c>
      <c r="P22" s="897">
        <v>0</v>
      </c>
      <c r="Q22" s="900">
        <v>0</v>
      </c>
      <c r="S22" s="1024"/>
      <c r="T22" s="1024"/>
      <c r="U22" s="1024"/>
      <c r="V22" s="1024"/>
    </row>
    <row r="23" spans="1:23" ht="13.7" customHeight="1" x14ac:dyDescent="0.25">
      <c r="A23" s="323"/>
      <c r="B23" s="320"/>
      <c r="C23" s="820">
        <f t="shared" si="2"/>
        <v>0</v>
      </c>
      <c r="D23" s="898">
        <v>0</v>
      </c>
      <c r="E23" s="898">
        <v>0</v>
      </c>
      <c r="F23" s="898">
        <v>0</v>
      </c>
      <c r="G23" s="718">
        <f t="shared" si="0"/>
        <v>0</v>
      </c>
      <c r="H23" s="897">
        <f t="shared" ref="H23:H25" si="3">I23+J23+K23</f>
        <v>0</v>
      </c>
      <c r="I23" s="897">
        <v>0</v>
      </c>
      <c r="J23" s="897">
        <v>0</v>
      </c>
      <c r="K23" s="897">
        <v>0</v>
      </c>
      <c r="L23" s="897">
        <v>0</v>
      </c>
      <c r="M23" s="897">
        <v>0</v>
      </c>
      <c r="N23" s="820">
        <f t="shared" si="1"/>
        <v>0</v>
      </c>
      <c r="O23" s="901">
        <v>0</v>
      </c>
      <c r="P23" s="897">
        <v>0</v>
      </c>
      <c r="Q23" s="900">
        <v>0</v>
      </c>
      <c r="S23" s="1024"/>
      <c r="T23" s="1024"/>
      <c r="U23" s="1024"/>
      <c r="V23" s="1024"/>
    </row>
    <row r="24" spans="1:23" s="154" customFormat="1" ht="29.25" customHeight="1" x14ac:dyDescent="0.25">
      <c r="A24" s="148" t="s">
        <v>182</v>
      </c>
      <c r="B24" s="320">
        <v>3000</v>
      </c>
      <c r="C24" s="820">
        <f t="shared" si="2"/>
        <v>3.9</v>
      </c>
      <c r="D24" s="897">
        <v>3.9</v>
      </c>
      <c r="E24" s="897">
        <v>3.9</v>
      </c>
      <c r="F24" s="897">
        <v>0</v>
      </c>
      <c r="G24" s="718">
        <f t="shared" si="0"/>
        <v>2</v>
      </c>
      <c r="H24" s="897">
        <f t="shared" si="3"/>
        <v>2</v>
      </c>
      <c r="I24" s="897">
        <v>2</v>
      </c>
      <c r="J24" s="897">
        <v>0</v>
      </c>
      <c r="K24" s="897">
        <v>0</v>
      </c>
      <c r="L24" s="897">
        <v>0</v>
      </c>
      <c r="M24" s="897">
        <v>0</v>
      </c>
      <c r="N24" s="820">
        <f t="shared" si="1"/>
        <v>3.9</v>
      </c>
      <c r="O24" s="901">
        <v>3.9</v>
      </c>
      <c r="P24" s="897">
        <v>3.9</v>
      </c>
      <c r="Q24" s="900">
        <v>0</v>
      </c>
      <c r="S24"/>
      <c r="T24"/>
      <c r="U24"/>
      <c r="V24"/>
    </row>
    <row r="25" spans="1:23" s="154" customFormat="1" ht="32.25" customHeight="1" x14ac:dyDescent="0.25">
      <c r="A25" s="150" t="s">
        <v>180</v>
      </c>
      <c r="B25" s="320">
        <v>3100</v>
      </c>
      <c r="C25" s="820">
        <f t="shared" si="2"/>
        <v>0</v>
      </c>
      <c r="D25" s="897">
        <v>0</v>
      </c>
      <c r="E25" s="897">
        <v>0</v>
      </c>
      <c r="F25" s="897">
        <v>0</v>
      </c>
      <c r="G25" s="718">
        <f t="shared" si="0"/>
        <v>0</v>
      </c>
      <c r="H25" s="897">
        <f t="shared" si="3"/>
        <v>0</v>
      </c>
      <c r="I25" s="897">
        <v>0</v>
      </c>
      <c r="J25" s="897">
        <v>0</v>
      </c>
      <c r="K25" s="897">
        <v>0</v>
      </c>
      <c r="L25" s="897">
        <v>0</v>
      </c>
      <c r="M25" s="897">
        <v>0</v>
      </c>
      <c r="N25" s="820">
        <f t="shared" si="1"/>
        <v>0</v>
      </c>
      <c r="O25" s="901">
        <v>0</v>
      </c>
      <c r="P25" s="897">
        <v>0</v>
      </c>
      <c r="Q25" s="900">
        <v>0</v>
      </c>
      <c r="S25" s="1021" t="s">
        <v>238</v>
      </c>
      <c r="T25" s="1021"/>
      <c r="U25" s="1021"/>
      <c r="V25" s="1021"/>
    </row>
    <row r="26" spans="1:23" ht="13.7" customHeight="1" x14ac:dyDescent="0.25">
      <c r="A26" s="324"/>
      <c r="B26" s="322"/>
      <c r="C26" s="820">
        <f t="shared" si="2"/>
        <v>0</v>
      </c>
      <c r="D26" s="897">
        <v>0</v>
      </c>
      <c r="E26" s="897">
        <v>0</v>
      </c>
      <c r="F26" s="897">
        <v>0</v>
      </c>
      <c r="G26" s="718">
        <f t="shared" si="0"/>
        <v>0</v>
      </c>
      <c r="H26" s="897">
        <v>0</v>
      </c>
      <c r="I26" s="897">
        <v>0</v>
      </c>
      <c r="J26" s="897">
        <v>0</v>
      </c>
      <c r="K26" s="897">
        <v>0</v>
      </c>
      <c r="L26" s="897">
        <v>0</v>
      </c>
      <c r="M26" s="897">
        <v>0</v>
      </c>
      <c r="N26" s="820">
        <f t="shared" si="1"/>
        <v>0</v>
      </c>
      <c r="O26" s="901">
        <v>0</v>
      </c>
      <c r="P26" s="897">
        <v>0</v>
      </c>
      <c r="Q26" s="900">
        <v>0</v>
      </c>
      <c r="S26" s="1021"/>
      <c r="T26" s="1021"/>
      <c r="U26" s="1021"/>
      <c r="V26" s="1021"/>
    </row>
    <row r="27" spans="1:23" ht="52.15" customHeight="1" thickBot="1" x14ac:dyDescent="0.3">
      <c r="A27" s="159" t="s">
        <v>152</v>
      </c>
      <c r="B27" s="156">
        <v>9000</v>
      </c>
      <c r="C27" s="821">
        <f>C18+C21+C24</f>
        <v>52.249999999999993</v>
      </c>
      <c r="D27" s="821">
        <f t="shared" ref="D27:Q27" si="4">D18+D21+D24</f>
        <v>52.249999999999993</v>
      </c>
      <c r="E27" s="821">
        <f t="shared" si="4"/>
        <v>52.249999999999993</v>
      </c>
      <c r="F27" s="821">
        <f t="shared" si="4"/>
        <v>0</v>
      </c>
      <c r="G27" s="821">
        <f t="shared" si="4"/>
        <v>34.5</v>
      </c>
      <c r="H27" s="821">
        <f t="shared" si="4"/>
        <v>34.5</v>
      </c>
      <c r="I27" s="821">
        <f t="shared" si="4"/>
        <v>34.5</v>
      </c>
      <c r="J27" s="821">
        <f t="shared" si="4"/>
        <v>0</v>
      </c>
      <c r="K27" s="821">
        <f t="shared" si="4"/>
        <v>0</v>
      </c>
      <c r="L27" s="821">
        <f t="shared" si="4"/>
        <v>0</v>
      </c>
      <c r="M27" s="821">
        <f t="shared" si="4"/>
        <v>0</v>
      </c>
      <c r="N27" s="821">
        <f t="shared" si="4"/>
        <v>52.029999999999994</v>
      </c>
      <c r="O27" s="821">
        <f t="shared" si="4"/>
        <v>52.029999999999994</v>
      </c>
      <c r="P27" s="821">
        <f t="shared" si="4"/>
        <v>52.029999999999994</v>
      </c>
      <c r="Q27" s="821">
        <f t="shared" si="4"/>
        <v>0</v>
      </c>
      <c r="S27" s="1021"/>
      <c r="T27" s="1021"/>
      <c r="U27" s="1021"/>
      <c r="V27" s="1021"/>
    </row>
    <row r="28" spans="1:23" ht="15.75" x14ac:dyDescent="0.25">
      <c r="A28" s="157"/>
      <c r="B28" s="157"/>
      <c r="C28" s="157"/>
      <c r="D28" s="157"/>
      <c r="E28" s="157"/>
      <c r="F28" s="157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021"/>
      <c r="T28" s="1021"/>
      <c r="U28" s="1021"/>
      <c r="V28" s="1021"/>
      <c r="W28" s="158"/>
    </row>
    <row r="29" spans="1:23" x14ac:dyDescent="0.25">
      <c r="A29" s="1203" t="s">
        <v>171</v>
      </c>
      <c r="B29" s="1203"/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S29" s="1021"/>
      <c r="T29" s="1021"/>
      <c r="U29" s="1021"/>
      <c r="V29" s="1021"/>
    </row>
    <row r="30" spans="1:23" x14ac:dyDescent="0.25">
      <c r="A30" s="1203" t="s">
        <v>173</v>
      </c>
      <c r="B30" s="1203"/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S30" s="1021"/>
      <c r="T30" s="1021"/>
      <c r="U30" s="1021"/>
      <c r="V30" s="1021"/>
    </row>
    <row r="31" spans="1:23" ht="27" customHeight="1" x14ac:dyDescent="0.25">
      <c r="A31" s="1208" t="s">
        <v>213</v>
      </c>
      <c r="B31" s="1208"/>
      <c r="C31" s="1208"/>
      <c r="D31" s="1208"/>
      <c r="E31" s="1208"/>
      <c r="F31" s="1208"/>
      <c r="G31" s="1208"/>
      <c r="H31" s="1208"/>
      <c r="I31" s="1208"/>
      <c r="J31" s="1208"/>
      <c r="K31" s="1208"/>
      <c r="L31" s="1208"/>
      <c r="M31" s="1208"/>
      <c r="N31" s="1208"/>
      <c r="O31" s="1208"/>
      <c r="P31" s="1208"/>
      <c r="Q31" s="1208"/>
    </row>
    <row r="32" spans="1:23" x14ac:dyDescent="0.25">
      <c r="A32" s="1208" t="s">
        <v>214</v>
      </c>
      <c r="B32" s="1208"/>
      <c r="C32" s="1208"/>
      <c r="D32" s="1208"/>
      <c r="E32" s="1208"/>
      <c r="F32" s="1208"/>
      <c r="G32" s="1208"/>
      <c r="H32" s="1208"/>
      <c r="I32" s="1208"/>
      <c r="J32" s="1208"/>
      <c r="K32" s="1208"/>
      <c r="L32" s="1208"/>
      <c r="M32" s="1208"/>
      <c r="N32" s="1208"/>
      <c r="O32" s="1208"/>
      <c r="P32" s="1208"/>
      <c r="Q32" s="1208"/>
    </row>
    <row r="33" spans="1:24" x14ac:dyDescent="0.25">
      <c r="A33" s="1203" t="s">
        <v>215</v>
      </c>
      <c r="B33" s="1203"/>
      <c r="C33" s="1203"/>
      <c r="D33" s="1203"/>
      <c r="E33" s="1203"/>
      <c r="F33" s="1203"/>
      <c r="G33" s="1203"/>
      <c r="H33" s="1203"/>
      <c r="I33" s="1203"/>
      <c r="J33" s="1203"/>
      <c r="K33" s="1203"/>
      <c r="L33" s="1203"/>
      <c r="M33" s="1203"/>
      <c r="N33" s="1203"/>
      <c r="O33" s="1203"/>
      <c r="P33" s="1203"/>
      <c r="Q33" s="1203"/>
      <c r="R33" s="158"/>
      <c r="W33" s="158"/>
      <c r="X33" s="158"/>
    </row>
    <row r="34" spans="1:24" x14ac:dyDescent="0.25">
      <c r="A34" s="1204" t="s">
        <v>174</v>
      </c>
      <c r="B34" s="1204"/>
      <c r="C34" s="1204"/>
      <c r="D34" s="1204"/>
      <c r="E34" s="1204"/>
      <c r="F34" s="1204"/>
      <c r="G34" s="1204"/>
      <c r="H34" s="1204"/>
      <c r="I34" s="1204"/>
      <c r="J34" s="1204"/>
      <c r="K34" s="1204"/>
      <c r="L34" s="1204"/>
      <c r="M34" s="1204"/>
      <c r="N34" s="1204"/>
      <c r="O34" s="1204"/>
      <c r="P34" s="1204"/>
      <c r="Q34" s="1204"/>
      <c r="S34" s="14"/>
      <c r="T34" s="14"/>
      <c r="U34" s="14"/>
      <c r="V34" s="14"/>
    </row>
    <row r="35" spans="1:24" x14ac:dyDescent="0.25">
      <c r="A35" s="1204" t="s">
        <v>175</v>
      </c>
      <c r="B35" s="1204"/>
      <c r="C35" s="1204"/>
      <c r="D35" s="1204"/>
      <c r="E35" s="1204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  <c r="Q35" s="1204"/>
    </row>
    <row r="36" spans="1:24" x14ac:dyDescent="0.25">
      <c r="A36" s="1208" t="s">
        <v>183</v>
      </c>
      <c r="B36" s="1204"/>
      <c r="C36" s="1204"/>
      <c r="D36" s="1204"/>
      <c r="E36" s="1204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</row>
    <row r="37" spans="1:24" x14ac:dyDescent="0.25">
      <c r="A37" s="1208" t="s">
        <v>184</v>
      </c>
      <c r="B37" s="1204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</row>
  </sheetData>
  <sheetProtection password="CC5B" sheet="1" objects="1" scenarios="1" insertRows="0" deleteRows="0"/>
  <customSheetViews>
    <customSheetView guid="{BA6529BE-B863-4BA8-8CC0-F00E437619FD}" scale="85" showGridLines="0" fitToPage="1" topLeftCell="A4">
      <selection activeCell="K23" sqref="J23:K23"/>
      <pageMargins left="6.3888888888888884E-2" right="0.39370078740157483" top="5.7500000000000002E-2" bottom="0.39370078740157483" header="0.15748031496062992" footer="0"/>
      <pageSetup paperSize="9" scale="65" firstPageNumber="5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 topLeftCell="A4">
      <selection activeCell="K23" sqref="J23:K23"/>
      <pageMargins left="6.3888888888888884E-2" right="0.39370078740157483" top="5.7500000000000002E-2" bottom="0.39370078740157483" header="0.15748031496062992" footer="0"/>
      <pageSetup paperSize="9" scale="65" firstPageNumber="5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 topLeftCell="A16">
      <selection activeCell="I22" sqref="I22"/>
      <pageMargins left="6.3888888888888884E-2" right="0.39370078740157483" top="5.7500000000000002E-2" bottom="0.39370078740157483" header="0.15748031496062992" footer="0"/>
      <pageSetup paperSize="9" scale="65" firstPageNumber="5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B5">
      <selection activeCell="Q17" sqref="Q16:W23"/>
      <pageMargins left="6.3888888888888884E-2" right="0.39370078740157483" top="5.7500000000000002E-2" bottom="0.39370078740157483" header="0.15748031496062992" footer="0"/>
      <pageSetup paperSize="9" scale="72" firstPageNumber="5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 topLeftCell="A4">
      <selection activeCell="K23" sqref="J23:K23"/>
      <pageMargins left="6.3888888888888884E-2" right="0.39370078740157483" top="5.7500000000000002E-2" bottom="0.39370078740157483" header="0.15748031496062992" footer="0"/>
      <pageSetup paperSize="9" scale="65" firstPageNumber="5" fitToHeight="0" orientation="landscape" useFirstPageNumber="1" r:id="rId5"/>
      <headerFooter>
        <oddHeader>&amp;C&amp;"Times New Roman,обычный"&amp;P</oddHeader>
      </headerFooter>
    </customSheetView>
  </customSheetViews>
  <mergeCells count="55">
    <mergeCell ref="B9:E9"/>
    <mergeCell ref="B6:J6"/>
    <mergeCell ref="B7:N7"/>
    <mergeCell ref="A1:Q1"/>
    <mergeCell ref="O4:P4"/>
    <mergeCell ref="O8:P8"/>
    <mergeCell ref="A7:A8"/>
    <mergeCell ref="Q7:Q8"/>
    <mergeCell ref="AJ4:AK4"/>
    <mergeCell ref="AJ6:AK6"/>
    <mergeCell ref="S3:V8"/>
    <mergeCell ref="AR7:AR8"/>
    <mergeCell ref="AS7:AS8"/>
    <mergeCell ref="Z7:Z8"/>
    <mergeCell ref="AA7:AA8"/>
    <mergeCell ref="AJ7:AK7"/>
    <mergeCell ref="A12:Q12"/>
    <mergeCell ref="A13:A16"/>
    <mergeCell ref="B13:B16"/>
    <mergeCell ref="C13:F13"/>
    <mergeCell ref="G13:K13"/>
    <mergeCell ref="L13:M13"/>
    <mergeCell ref="N13:Q13"/>
    <mergeCell ref="K15:K16"/>
    <mergeCell ref="A35:Q35"/>
    <mergeCell ref="A36:Q36"/>
    <mergeCell ref="A37:Q37"/>
    <mergeCell ref="P15:P16"/>
    <mergeCell ref="Q15:Q16"/>
    <mergeCell ref="A29:Q29"/>
    <mergeCell ref="A30:Q30"/>
    <mergeCell ref="A31:Q31"/>
    <mergeCell ref="A32:Q32"/>
    <mergeCell ref="C15:C16"/>
    <mergeCell ref="D15:D16"/>
    <mergeCell ref="E15:E16"/>
    <mergeCell ref="F15:F16"/>
    <mergeCell ref="H15:I15"/>
    <mergeCell ref="J15:J16"/>
    <mergeCell ref="S17:V23"/>
    <mergeCell ref="S25:V30"/>
    <mergeCell ref="A33:Q33"/>
    <mergeCell ref="A34:Q34"/>
    <mergeCell ref="P14:Q14"/>
    <mergeCell ref="L15:L16"/>
    <mergeCell ref="M15:M16"/>
    <mergeCell ref="C14:D14"/>
    <mergeCell ref="E14:F14"/>
    <mergeCell ref="G14:G16"/>
    <mergeCell ref="H14:K14"/>
    <mergeCell ref="L14:M14"/>
    <mergeCell ref="N14:O14"/>
    <mergeCell ref="N15:N16"/>
    <mergeCell ref="O15:O16"/>
    <mergeCell ref="S10:V15"/>
  </mergeCells>
  <pageMargins left="6.3888888888888884E-2" right="0.39370078740157483" top="5.7500000000000002E-2" bottom="0.39370078740157483" header="0.15748031496062992" footer="0"/>
  <pageSetup paperSize="9" scale="65" firstPageNumber="5" fitToHeight="0" orientation="landscape" useFirstPageNumber="1" r:id="rId6"/>
  <headerFooter>
    <oddHeader>&amp;C&amp;"Times New Roman,обычный"&amp;P</oddHeader>
  </headerFooter>
  <legacy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Список!$G$1:$G$60</xm:f>
          </x14:formula1>
          <xm:sqref>B6</xm:sqref>
        </x14:dataValidation>
        <x14:dataValidation type="list" allowBlank="1" showInputMessage="1" showErrorMessage="1">
          <x14:formula1>
            <xm:f>Список!$I$1:$I$3</xm:f>
          </x14:formula1>
          <xm:sqref>B7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showGridLines="0" topLeftCell="A10" zoomScale="85" zoomScaleNormal="85" zoomScaleSheetLayoutView="120" workbookViewId="0">
      <selection activeCell="L15" sqref="L15"/>
    </sheetView>
  </sheetViews>
  <sheetFormatPr defaultColWidth="9.140625" defaultRowHeight="15" x14ac:dyDescent="0.25"/>
  <cols>
    <col min="1" max="1" width="30" style="160" customWidth="1"/>
    <col min="2" max="2" width="6.140625" style="161" customWidth="1"/>
    <col min="3" max="4" width="12.28515625" style="161" customWidth="1"/>
    <col min="5" max="5" width="23.7109375" style="161" bestFit="1" customWidth="1"/>
    <col min="6" max="6" width="9.28515625" style="161" customWidth="1"/>
    <col min="7" max="7" width="15.140625" style="161" customWidth="1"/>
    <col min="8" max="8" width="15" style="161" customWidth="1"/>
    <col min="9" max="9" width="12.140625" style="161" customWidth="1"/>
    <col min="10" max="10" width="12.5703125" style="161" customWidth="1"/>
    <col min="11" max="11" width="15.7109375" style="161" customWidth="1"/>
    <col min="12" max="12" width="12.28515625" style="161" customWidth="1"/>
    <col min="13" max="13" width="11.7109375" style="161" customWidth="1"/>
    <col min="14" max="14" width="16.5703125" style="161" customWidth="1"/>
    <col min="15" max="15" width="7" style="161" customWidth="1"/>
    <col min="16" max="16" width="13.5703125" style="161" customWidth="1"/>
    <col min="17" max="17" width="3.28515625" style="108" customWidth="1"/>
    <col min="18" max="21" width="8.85546875" customWidth="1"/>
    <col min="22" max="16384" width="9.140625" style="108"/>
  </cols>
  <sheetData>
    <row r="1" spans="1:21" ht="27" customHeight="1" x14ac:dyDescent="0.25">
      <c r="A1" s="1211" t="s">
        <v>123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R1" s="288" t="s">
        <v>234</v>
      </c>
      <c r="S1" s="287"/>
      <c r="T1" s="287"/>
      <c r="U1" s="287"/>
    </row>
    <row r="2" spans="1:21" ht="40.700000000000003" customHeight="1" x14ac:dyDescent="0.25">
      <c r="A2" s="1207" t="s">
        <v>124</v>
      </c>
      <c r="B2" s="1051" t="s">
        <v>2</v>
      </c>
      <c r="C2" s="1205" t="s">
        <v>125</v>
      </c>
      <c r="D2" s="1206"/>
      <c r="E2" s="1206"/>
      <c r="F2" s="1206"/>
      <c r="G2" s="1206"/>
      <c r="H2" s="1207"/>
      <c r="I2" s="1209" t="s">
        <v>216</v>
      </c>
      <c r="J2" s="1213"/>
      <c r="K2" s="1205" t="s">
        <v>185</v>
      </c>
      <c r="L2" s="1206"/>
      <c r="M2" s="1206"/>
      <c r="N2" s="1206"/>
      <c r="O2" s="1206"/>
      <c r="P2" s="1206"/>
      <c r="R2" s="1027" t="s">
        <v>235</v>
      </c>
      <c r="S2" s="1027"/>
      <c r="T2" s="1027"/>
      <c r="U2" s="1027"/>
    </row>
    <row r="3" spans="1:21" ht="15" customHeight="1" x14ac:dyDescent="0.25">
      <c r="A3" s="1207"/>
      <c r="B3" s="1050"/>
      <c r="C3" s="1051" t="s">
        <v>1</v>
      </c>
      <c r="D3" s="1232" t="s">
        <v>79</v>
      </c>
      <c r="E3" s="1233"/>
      <c r="F3" s="1233"/>
      <c r="G3" s="1233"/>
      <c r="H3" s="1234"/>
      <c r="I3" s="1232" t="s">
        <v>79</v>
      </c>
      <c r="J3" s="1234"/>
      <c r="K3" s="1048" t="s">
        <v>126</v>
      </c>
      <c r="L3" s="1048"/>
      <c r="M3" s="1048"/>
      <c r="N3" s="1048"/>
      <c r="O3" s="1048"/>
      <c r="P3" s="1205"/>
      <c r="R3" s="1027"/>
      <c r="S3" s="1027"/>
      <c r="T3" s="1027"/>
      <c r="U3" s="1027"/>
    </row>
    <row r="4" spans="1:21" ht="15" customHeight="1" x14ac:dyDescent="0.25">
      <c r="A4" s="1207"/>
      <c r="B4" s="1050"/>
      <c r="C4" s="1050"/>
      <c r="D4" s="1209" t="s">
        <v>120</v>
      </c>
      <c r="E4" s="1212"/>
      <c r="F4" s="1213"/>
      <c r="G4" s="1051" t="s">
        <v>127</v>
      </c>
      <c r="H4" s="1051" t="s">
        <v>128</v>
      </c>
      <c r="I4" s="1051" t="s">
        <v>129</v>
      </c>
      <c r="J4" s="1051" t="s">
        <v>130</v>
      </c>
      <c r="K4" s="1205" t="s">
        <v>120</v>
      </c>
      <c r="L4" s="1206"/>
      <c r="M4" s="1206"/>
      <c r="N4" s="1206"/>
      <c r="O4" s="1206"/>
      <c r="P4" s="1206"/>
      <c r="R4" s="1027"/>
      <c r="S4" s="1027"/>
      <c r="T4" s="1027"/>
      <c r="U4" s="1027"/>
    </row>
    <row r="5" spans="1:21" ht="30" customHeight="1" x14ac:dyDescent="0.25">
      <c r="A5" s="1207"/>
      <c r="B5" s="1050"/>
      <c r="C5" s="1050"/>
      <c r="D5" s="1048" t="s">
        <v>1</v>
      </c>
      <c r="E5" s="1048" t="s">
        <v>131</v>
      </c>
      <c r="F5" s="1048"/>
      <c r="G5" s="1050"/>
      <c r="H5" s="1050"/>
      <c r="I5" s="1050"/>
      <c r="J5" s="1050"/>
      <c r="K5" s="1051" t="s">
        <v>132</v>
      </c>
      <c r="L5" s="1051" t="s">
        <v>133</v>
      </c>
      <c r="M5" s="1048" t="s">
        <v>157</v>
      </c>
      <c r="N5" s="1048"/>
      <c r="O5" s="1048" t="s">
        <v>187</v>
      </c>
      <c r="P5" s="1205" t="s">
        <v>188</v>
      </c>
      <c r="R5" s="1027"/>
      <c r="S5" s="1027"/>
      <c r="T5" s="1027"/>
      <c r="U5" s="1027"/>
    </row>
    <row r="6" spans="1:21" ht="17.25" customHeight="1" x14ac:dyDescent="0.25">
      <c r="A6" s="1207"/>
      <c r="B6" s="1050"/>
      <c r="C6" s="1050"/>
      <c r="D6" s="1048"/>
      <c r="E6" s="1051" t="s">
        <v>134</v>
      </c>
      <c r="F6" s="1051" t="s">
        <v>135</v>
      </c>
      <c r="G6" s="1050"/>
      <c r="H6" s="1050"/>
      <c r="I6" s="1050"/>
      <c r="J6" s="1050"/>
      <c r="K6" s="1050"/>
      <c r="L6" s="1050"/>
      <c r="M6" s="1205" t="s">
        <v>79</v>
      </c>
      <c r="N6" s="1207"/>
      <c r="O6" s="1048"/>
      <c r="P6" s="1205"/>
      <c r="R6" s="1027"/>
      <c r="S6" s="1027"/>
      <c r="T6" s="1027"/>
      <c r="U6" s="1027"/>
    </row>
    <row r="7" spans="1:21" ht="70.5" customHeight="1" x14ac:dyDescent="0.25">
      <c r="A7" s="1207"/>
      <c r="B7" s="1052"/>
      <c r="C7" s="1052"/>
      <c r="D7" s="1048"/>
      <c r="E7" s="1052"/>
      <c r="F7" s="1052"/>
      <c r="G7" s="1052"/>
      <c r="H7" s="1052"/>
      <c r="I7" s="1052"/>
      <c r="J7" s="1052"/>
      <c r="K7" s="1052"/>
      <c r="L7" s="1052"/>
      <c r="M7" s="152" t="s">
        <v>136</v>
      </c>
      <c r="N7" s="152" t="s">
        <v>137</v>
      </c>
      <c r="O7" s="1048"/>
      <c r="P7" s="1205"/>
      <c r="R7" s="1027"/>
      <c r="S7" s="1027"/>
      <c r="T7" s="1027"/>
      <c r="U7" s="1027"/>
    </row>
    <row r="8" spans="1:21" s="147" customFormat="1" ht="13.7" customHeight="1" thickBot="1" x14ac:dyDescent="0.3">
      <c r="A8" s="144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45">
        <v>7</v>
      </c>
      <c r="H8" s="145">
        <v>8</v>
      </c>
      <c r="I8" s="145">
        <v>9</v>
      </c>
      <c r="J8" s="145">
        <v>10</v>
      </c>
      <c r="K8" s="145">
        <v>11</v>
      </c>
      <c r="L8" s="145">
        <v>12</v>
      </c>
      <c r="M8" s="145">
        <v>13</v>
      </c>
      <c r="N8" s="145">
        <v>14</v>
      </c>
      <c r="O8" s="145">
        <v>15</v>
      </c>
      <c r="P8" s="146">
        <v>16</v>
      </c>
      <c r="R8" s="287"/>
      <c r="S8" s="287"/>
      <c r="T8" s="287"/>
      <c r="U8" s="287"/>
    </row>
    <row r="9" spans="1:21" ht="37.9" customHeight="1" x14ac:dyDescent="0.25">
      <c r="A9" s="148" t="s">
        <v>189</v>
      </c>
      <c r="B9" s="149">
        <v>1000</v>
      </c>
      <c r="C9" s="808">
        <f>D9+G9+H9</f>
        <v>8000068.5299999993</v>
      </c>
      <c r="D9" s="808">
        <f>E9+F9</f>
        <v>8000068.5299999993</v>
      </c>
      <c r="E9" s="808">
        <f>SUM(K9:P9)</f>
        <v>8000068.5299999993</v>
      </c>
      <c r="F9" s="903">
        <v>0</v>
      </c>
      <c r="G9" s="903">
        <v>0</v>
      </c>
      <c r="H9" s="903">
        <v>0</v>
      </c>
      <c r="I9" s="903">
        <v>0</v>
      </c>
      <c r="J9" s="903">
        <v>0</v>
      </c>
      <c r="K9" s="904">
        <v>7221935.3399999999</v>
      </c>
      <c r="L9" s="904">
        <v>778133.19</v>
      </c>
      <c r="M9" s="904">
        <v>0</v>
      </c>
      <c r="N9" s="904">
        <v>0</v>
      </c>
      <c r="O9" s="904">
        <v>0</v>
      </c>
      <c r="P9" s="905">
        <v>0</v>
      </c>
      <c r="R9" s="1029" t="s">
        <v>236</v>
      </c>
      <c r="S9" s="1029"/>
      <c r="T9" s="1029"/>
      <c r="U9" s="1029"/>
    </row>
    <row r="10" spans="1:21" ht="32.25" customHeight="1" x14ac:dyDescent="0.25">
      <c r="A10" s="150" t="s">
        <v>180</v>
      </c>
      <c r="B10" s="320">
        <v>1100</v>
      </c>
      <c r="C10" s="807">
        <f t="shared" ref="C10:C17" si="0">D10+G10+H10</f>
        <v>0</v>
      </c>
      <c r="D10" s="808">
        <f t="shared" ref="D10:D17" si="1">E10+F10</f>
        <v>0</v>
      </c>
      <c r="E10" s="903">
        <v>0</v>
      </c>
      <c r="F10" s="903">
        <v>0</v>
      </c>
      <c r="G10" s="903">
        <v>0</v>
      </c>
      <c r="H10" s="903">
        <v>0</v>
      </c>
      <c r="I10" s="903">
        <v>0</v>
      </c>
      <c r="J10" s="903">
        <v>0</v>
      </c>
      <c r="K10" s="904">
        <v>0</v>
      </c>
      <c r="L10" s="904">
        <v>0</v>
      </c>
      <c r="M10" s="904">
        <v>0</v>
      </c>
      <c r="N10" s="904">
        <v>0</v>
      </c>
      <c r="O10" s="904">
        <v>0</v>
      </c>
      <c r="P10" s="905">
        <v>0</v>
      </c>
      <c r="R10" s="1029"/>
      <c r="S10" s="1029"/>
      <c r="T10" s="1029"/>
      <c r="U10" s="1029"/>
    </row>
    <row r="11" spans="1:21" ht="33.75" customHeight="1" x14ac:dyDescent="0.25">
      <c r="A11" s="330" t="s">
        <v>652</v>
      </c>
      <c r="B11" s="321"/>
      <c r="C11" s="807">
        <f t="shared" si="0"/>
        <v>0</v>
      </c>
      <c r="D11" s="808">
        <f t="shared" si="1"/>
        <v>0</v>
      </c>
      <c r="E11" s="903">
        <v>0</v>
      </c>
      <c r="F11" s="903">
        <v>0</v>
      </c>
      <c r="G11" s="903">
        <v>0</v>
      </c>
      <c r="H11" s="903">
        <v>0</v>
      </c>
      <c r="I11" s="903">
        <v>0</v>
      </c>
      <c r="J11" s="903">
        <v>0</v>
      </c>
      <c r="K11" s="904">
        <v>0</v>
      </c>
      <c r="L11" s="904">
        <v>0</v>
      </c>
      <c r="M11" s="904">
        <v>0</v>
      </c>
      <c r="N11" s="904">
        <v>0</v>
      </c>
      <c r="O11" s="904">
        <v>0</v>
      </c>
      <c r="P11" s="905">
        <v>0</v>
      </c>
      <c r="R11" s="1029"/>
      <c r="S11" s="1029"/>
      <c r="T11" s="1029"/>
      <c r="U11" s="1029"/>
    </row>
    <row r="12" spans="1:21" ht="35.450000000000003" customHeight="1" x14ac:dyDescent="0.25">
      <c r="A12" s="148" t="s">
        <v>190</v>
      </c>
      <c r="B12" s="153">
        <v>2000</v>
      </c>
      <c r="C12" s="807">
        <f t="shared" si="0"/>
        <v>8265356.2300000004</v>
      </c>
      <c r="D12" s="808">
        <f t="shared" si="1"/>
        <v>8265356.2300000004</v>
      </c>
      <c r="E12" s="808">
        <f>SUM(K12:P12)</f>
        <v>8265356.2300000004</v>
      </c>
      <c r="F12" s="903">
        <v>0</v>
      </c>
      <c r="G12" s="903">
        <v>0</v>
      </c>
      <c r="H12" s="903">
        <v>0</v>
      </c>
      <c r="I12" s="903">
        <v>0</v>
      </c>
      <c r="J12" s="903">
        <v>0</v>
      </c>
      <c r="K12" s="904">
        <v>8265356.2300000004</v>
      </c>
      <c r="L12" s="904">
        <v>0</v>
      </c>
      <c r="M12" s="904">
        <v>0</v>
      </c>
      <c r="N12" s="904">
        <v>0</v>
      </c>
      <c r="O12" s="904">
        <v>0</v>
      </c>
      <c r="P12" s="905">
        <v>0</v>
      </c>
      <c r="R12" s="1029"/>
      <c r="S12" s="1029"/>
      <c r="T12" s="1029"/>
      <c r="U12" s="1029"/>
    </row>
    <row r="13" spans="1:21" ht="32.25" customHeight="1" x14ac:dyDescent="0.25">
      <c r="A13" s="150" t="s">
        <v>180</v>
      </c>
      <c r="B13" s="151">
        <v>2100</v>
      </c>
      <c r="C13" s="807">
        <f t="shared" si="0"/>
        <v>0</v>
      </c>
      <c r="D13" s="808">
        <f t="shared" si="1"/>
        <v>0</v>
      </c>
      <c r="E13" s="903">
        <v>0</v>
      </c>
      <c r="F13" s="903">
        <v>0</v>
      </c>
      <c r="G13" s="903">
        <v>0</v>
      </c>
      <c r="H13" s="903">
        <v>0</v>
      </c>
      <c r="I13" s="903">
        <v>0</v>
      </c>
      <c r="J13" s="903">
        <v>0</v>
      </c>
      <c r="K13" s="904">
        <v>0</v>
      </c>
      <c r="L13" s="904">
        <v>0</v>
      </c>
      <c r="M13" s="904">
        <v>0</v>
      </c>
      <c r="N13" s="904">
        <v>0</v>
      </c>
      <c r="O13" s="904">
        <v>0</v>
      </c>
      <c r="P13" s="905">
        <v>0</v>
      </c>
      <c r="R13" s="1029"/>
      <c r="S13" s="1029"/>
      <c r="T13" s="1029"/>
      <c r="U13" s="1029"/>
    </row>
    <row r="14" spans="1:21" ht="31.7" customHeight="1" x14ac:dyDescent="0.25">
      <c r="A14" s="330" t="s">
        <v>653</v>
      </c>
      <c r="B14" s="320"/>
      <c r="C14" s="807">
        <f t="shared" si="0"/>
        <v>0</v>
      </c>
      <c r="D14" s="808">
        <f t="shared" si="1"/>
        <v>0</v>
      </c>
      <c r="E14" s="903">
        <v>0</v>
      </c>
      <c r="F14" s="903">
        <v>0</v>
      </c>
      <c r="G14" s="903">
        <v>0</v>
      </c>
      <c r="H14" s="903">
        <v>0</v>
      </c>
      <c r="I14" s="903">
        <v>0</v>
      </c>
      <c r="J14" s="903">
        <v>0</v>
      </c>
      <c r="K14" s="904">
        <v>0</v>
      </c>
      <c r="L14" s="904">
        <v>0</v>
      </c>
      <c r="M14" s="904">
        <v>0</v>
      </c>
      <c r="N14" s="904">
        <v>0</v>
      </c>
      <c r="O14" s="904">
        <v>0</v>
      </c>
      <c r="P14" s="905">
        <v>0</v>
      </c>
      <c r="R14" s="1029"/>
      <c r="S14" s="1029"/>
      <c r="T14" s="1029"/>
      <c r="U14" s="1029"/>
    </row>
    <row r="15" spans="1:21" ht="30" customHeight="1" x14ac:dyDescent="0.25">
      <c r="A15" s="148" t="s">
        <v>191</v>
      </c>
      <c r="B15" s="155">
        <v>3000</v>
      </c>
      <c r="C15" s="807">
        <f t="shared" si="0"/>
        <v>1439257.08</v>
      </c>
      <c r="D15" s="808">
        <f t="shared" si="1"/>
        <v>1439257.08</v>
      </c>
      <c r="E15" s="808">
        <f>SUM(K15:P15)</f>
        <v>1439257.08</v>
      </c>
      <c r="F15" s="903">
        <v>0</v>
      </c>
      <c r="G15" s="903">
        <v>0</v>
      </c>
      <c r="H15" s="903">
        <v>0</v>
      </c>
      <c r="I15" s="903">
        <v>0</v>
      </c>
      <c r="J15" s="903">
        <v>0</v>
      </c>
      <c r="K15" s="904">
        <v>1409298.82</v>
      </c>
      <c r="L15" s="904">
        <v>29958.26</v>
      </c>
      <c r="M15" s="904">
        <v>0</v>
      </c>
      <c r="N15" s="904">
        <v>0</v>
      </c>
      <c r="O15" s="904">
        <v>0</v>
      </c>
      <c r="P15" s="905">
        <v>0</v>
      </c>
      <c r="R15" s="287"/>
      <c r="S15" s="287"/>
      <c r="T15" s="287"/>
      <c r="U15" s="287"/>
    </row>
    <row r="16" spans="1:21" ht="33" customHeight="1" x14ac:dyDescent="0.25">
      <c r="A16" s="150" t="s">
        <v>180</v>
      </c>
      <c r="B16" s="320">
        <v>3100</v>
      </c>
      <c r="C16" s="807">
        <f t="shared" si="0"/>
        <v>0</v>
      </c>
      <c r="D16" s="808">
        <f t="shared" si="1"/>
        <v>0</v>
      </c>
      <c r="E16" s="903">
        <v>0</v>
      </c>
      <c r="F16" s="903">
        <v>0</v>
      </c>
      <c r="G16" s="903">
        <v>0</v>
      </c>
      <c r="H16" s="903">
        <v>0</v>
      </c>
      <c r="I16" s="903">
        <v>0</v>
      </c>
      <c r="J16" s="903">
        <v>0</v>
      </c>
      <c r="K16" s="904">
        <v>0</v>
      </c>
      <c r="L16" s="904">
        <v>0</v>
      </c>
      <c r="M16" s="904">
        <v>0</v>
      </c>
      <c r="N16" s="904">
        <v>0</v>
      </c>
      <c r="O16" s="904">
        <v>0</v>
      </c>
      <c r="P16" s="905">
        <v>0</v>
      </c>
      <c r="R16" s="1024" t="s">
        <v>237</v>
      </c>
      <c r="S16" s="1024"/>
      <c r="T16" s="1024"/>
      <c r="U16" s="1024"/>
    </row>
    <row r="17" spans="1:21" ht="38.25" customHeight="1" x14ac:dyDescent="0.25">
      <c r="A17" s="330" t="s">
        <v>653</v>
      </c>
      <c r="B17" s="320"/>
      <c r="C17" s="807">
        <f t="shared" si="0"/>
        <v>0</v>
      </c>
      <c r="D17" s="808">
        <f t="shared" si="1"/>
        <v>0</v>
      </c>
      <c r="E17" s="903">
        <v>0</v>
      </c>
      <c r="F17" s="903">
        <v>0</v>
      </c>
      <c r="G17" s="903">
        <v>0</v>
      </c>
      <c r="H17" s="903">
        <v>0</v>
      </c>
      <c r="I17" s="903">
        <v>0</v>
      </c>
      <c r="J17" s="903">
        <v>0</v>
      </c>
      <c r="K17" s="904">
        <v>0</v>
      </c>
      <c r="L17" s="904">
        <v>0</v>
      </c>
      <c r="M17" s="904">
        <v>0</v>
      </c>
      <c r="N17" s="904">
        <v>0</v>
      </c>
      <c r="O17" s="904">
        <v>0</v>
      </c>
      <c r="P17" s="905">
        <v>0</v>
      </c>
      <c r="R17" s="1024"/>
      <c r="S17" s="1024"/>
      <c r="T17" s="1024"/>
      <c r="U17" s="1024"/>
    </row>
    <row r="18" spans="1:21" ht="44.45" customHeight="1" thickBot="1" x14ac:dyDescent="0.3">
      <c r="A18" s="159" t="s">
        <v>152</v>
      </c>
      <c r="B18" s="156">
        <v>9000</v>
      </c>
      <c r="C18" s="822">
        <f>C9+C12+C15</f>
        <v>17704681.84</v>
      </c>
      <c r="D18" s="822">
        <f t="shared" ref="D18:P18" si="2">D9+D12+D15</f>
        <v>17704681.84</v>
      </c>
      <c r="E18" s="822">
        <f t="shared" si="2"/>
        <v>17704681.84</v>
      </c>
      <c r="F18" s="823">
        <f t="shared" si="2"/>
        <v>0</v>
      </c>
      <c r="G18" s="823">
        <f t="shared" si="2"/>
        <v>0</v>
      </c>
      <c r="H18" s="823">
        <f t="shared" si="2"/>
        <v>0</v>
      </c>
      <c r="I18" s="823">
        <f t="shared" si="2"/>
        <v>0</v>
      </c>
      <c r="J18" s="823">
        <f t="shared" si="2"/>
        <v>0</v>
      </c>
      <c r="K18" s="823">
        <f>K9+K12+K15</f>
        <v>16896590.390000001</v>
      </c>
      <c r="L18" s="823">
        <f t="shared" si="2"/>
        <v>808091.45</v>
      </c>
      <c r="M18" s="823">
        <f t="shared" si="2"/>
        <v>0</v>
      </c>
      <c r="N18" s="823">
        <f t="shared" si="2"/>
        <v>0</v>
      </c>
      <c r="O18" s="823">
        <f t="shared" si="2"/>
        <v>0</v>
      </c>
      <c r="P18" s="823">
        <f t="shared" si="2"/>
        <v>0</v>
      </c>
      <c r="R18" s="1024"/>
      <c r="S18" s="1024"/>
      <c r="T18" s="1024"/>
      <c r="U18" s="1024"/>
    </row>
    <row r="19" spans="1:21" ht="29.45" customHeight="1" x14ac:dyDescent="0.25">
      <c r="A19" s="215"/>
      <c r="B19" s="243"/>
      <c r="C19" s="243"/>
      <c r="D19" s="215"/>
      <c r="E19" s="215"/>
      <c r="F19" s="215"/>
      <c r="G19" s="215"/>
      <c r="R19" s="1024"/>
      <c r="S19" s="1024"/>
      <c r="T19" s="1024"/>
      <c r="U19" s="1024"/>
    </row>
    <row r="20" spans="1:21" ht="27" customHeight="1" x14ac:dyDescent="0.25">
      <c r="A20" s="1229" t="s">
        <v>217</v>
      </c>
      <c r="B20" s="1229"/>
      <c r="C20" s="1229"/>
      <c r="D20" s="1229"/>
      <c r="E20" s="1229"/>
      <c r="F20" s="1229"/>
      <c r="G20" s="1229"/>
      <c r="H20" s="1229"/>
      <c r="I20" s="1229"/>
      <c r="J20" s="1229"/>
      <c r="K20" s="1229"/>
      <c r="L20" s="1229"/>
      <c r="M20" s="1229"/>
      <c r="N20" s="1229"/>
      <c r="O20" s="1229"/>
      <c r="P20" s="1229"/>
      <c r="Q20" s="162"/>
      <c r="R20" s="1024"/>
      <c r="S20" s="1024"/>
      <c r="T20" s="1024"/>
      <c r="U20" s="1024"/>
    </row>
    <row r="21" spans="1:21" x14ac:dyDescent="0.25">
      <c r="A21" s="1229" t="s">
        <v>186</v>
      </c>
      <c r="B21" s="1230"/>
      <c r="C21" s="1230"/>
      <c r="D21" s="1230"/>
      <c r="E21" s="1230"/>
      <c r="F21" s="1230"/>
      <c r="G21" s="1230"/>
      <c r="H21" s="1230"/>
      <c r="I21" s="1230"/>
      <c r="J21" s="1230"/>
      <c r="K21" s="1230"/>
      <c r="L21" s="1230"/>
      <c r="M21" s="1230"/>
      <c r="N21" s="1230"/>
      <c r="O21" s="1230"/>
      <c r="P21" s="1230"/>
      <c r="Q21" s="162"/>
      <c r="R21" s="1024"/>
      <c r="S21" s="1024"/>
      <c r="T21" s="1024"/>
      <c r="U21" s="1024"/>
    </row>
    <row r="22" spans="1:21" x14ac:dyDescent="0.25">
      <c r="A22" s="1229" t="s">
        <v>218</v>
      </c>
      <c r="B22" s="1230"/>
      <c r="C22" s="1230"/>
      <c r="D22" s="1230"/>
      <c r="E22" s="1230"/>
      <c r="F22" s="1230"/>
      <c r="G22" s="1230"/>
      <c r="H22" s="1230"/>
      <c r="I22" s="1230"/>
      <c r="J22" s="1230"/>
      <c r="K22" s="1230"/>
      <c r="L22" s="1230"/>
      <c r="M22" s="1230"/>
      <c r="N22" s="1230"/>
      <c r="O22" s="1230"/>
      <c r="P22" s="1230"/>
      <c r="Q22" s="162"/>
      <c r="R22" s="1024"/>
      <c r="S22" s="1024"/>
      <c r="T22" s="1024"/>
      <c r="U22" s="1024"/>
    </row>
    <row r="23" spans="1:21" x14ac:dyDescent="0.25">
      <c r="A23" s="1229" t="s">
        <v>219</v>
      </c>
      <c r="B23" s="1230"/>
      <c r="C23" s="1230"/>
      <c r="D23" s="1230"/>
      <c r="E23" s="1230"/>
      <c r="F23" s="1230"/>
      <c r="G23" s="1230"/>
      <c r="H23" s="1230"/>
      <c r="I23" s="1230"/>
      <c r="J23" s="1230"/>
      <c r="K23" s="1230"/>
      <c r="L23" s="1230"/>
      <c r="M23" s="1230"/>
      <c r="N23" s="1230"/>
      <c r="O23" s="1230"/>
      <c r="P23" s="1230"/>
      <c r="Q23" s="162"/>
    </row>
    <row r="24" spans="1:21" x14ac:dyDescent="0.25">
      <c r="A24" s="1204" t="s">
        <v>220</v>
      </c>
      <c r="B24" s="1204"/>
      <c r="C24" s="1204"/>
      <c r="D24" s="1204"/>
      <c r="E24" s="1204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204"/>
      <c r="Q24" s="162"/>
      <c r="R24" s="1021" t="s">
        <v>238</v>
      </c>
      <c r="S24" s="1021"/>
      <c r="T24" s="1021"/>
      <c r="U24" s="1021"/>
    </row>
    <row r="25" spans="1:21" ht="13.7" customHeight="1" x14ac:dyDescent="0.25">
      <c r="A25" s="1208" t="s">
        <v>192</v>
      </c>
      <c r="B25" s="1204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2"/>
      <c r="R25" s="1021"/>
      <c r="S25" s="1021"/>
      <c r="T25" s="1021"/>
      <c r="U25" s="1021"/>
    </row>
    <row r="26" spans="1:21" ht="14.25" customHeight="1" x14ac:dyDescent="0.25">
      <c r="A26" s="1208" t="s">
        <v>193</v>
      </c>
      <c r="B26" s="1204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R26" s="1021"/>
      <c r="S26" s="1021"/>
      <c r="T26" s="1021"/>
      <c r="U26" s="1021"/>
    </row>
    <row r="27" spans="1:21" x14ac:dyDescent="0.25">
      <c r="A27" s="1231"/>
      <c r="B27" s="1231"/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R27" s="1021"/>
      <c r="S27" s="1021"/>
      <c r="T27" s="1021"/>
      <c r="U27" s="1021"/>
    </row>
    <row r="28" spans="1:21" x14ac:dyDescent="0.25">
      <c r="A28" s="163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R28" s="1021"/>
      <c r="S28" s="1021"/>
      <c r="T28" s="1021"/>
      <c r="U28" s="1021"/>
    </row>
    <row r="29" spans="1:21" x14ac:dyDescent="0.25">
      <c r="R29" s="1021"/>
      <c r="S29" s="1021"/>
      <c r="T29" s="1021"/>
      <c r="U29" s="1021"/>
    </row>
    <row r="33" spans="18:21" x14ac:dyDescent="0.25">
      <c r="R33" s="14"/>
      <c r="S33" s="14"/>
      <c r="T33" s="14"/>
      <c r="U33" s="14"/>
    </row>
  </sheetData>
  <sheetProtection password="CC5B" sheet="1" objects="1" scenarios="1" insertRows="0" deleteRows="0"/>
  <customSheetViews>
    <customSheetView guid="{BA6529BE-B863-4BA8-8CC0-F00E437619FD}" scale="85" showGridLines="0" fitToPage="1" topLeftCell="A10">
      <selection activeCell="L15" sqref="L15"/>
      <pageMargins left="0.70866141732283472" right="0.39370078740157483" top="0.59055118110236227" bottom="0.39370078740157483" header="0.15748031496062992" footer="0"/>
      <pageSetup paperSize="9" scale="59" firstPageNumber="6" fitToHeight="0" orientation="landscape" useFirstPageNumber="1" r:id="rId1"/>
      <headerFooter>
        <oddHeader>&amp;C&amp;"Times New Roman,обычный"&amp;P</oddHeader>
      </headerFooter>
    </customSheetView>
    <customSheetView guid="{95DD708D-4A5C-408B-8CB3-ECC420750A58}" scale="85" showGridLines="0" fitToPage="1" topLeftCell="A10">
      <selection activeCell="L15" sqref="L15"/>
      <pageMargins left="0.70866141732283472" right="0.39370078740157483" top="0.59055118110236227" bottom="0.39370078740157483" header="0.15748031496062992" footer="0"/>
      <pageSetup paperSize="9" scale="59" firstPageNumber="6" fitToHeight="0" orientation="landscape" useFirstPageNumber="1" r:id="rId2"/>
      <headerFooter>
        <oddHeader>&amp;C&amp;"Times New Roman,обычный"&amp;P</oddHeader>
      </headerFooter>
    </customSheetView>
    <customSheetView guid="{D5E1E135-06FF-4731-AF73-082FBD4542B2}" scale="85" showGridLines="0" fitToPage="1" topLeftCell="A9">
      <selection activeCell="I15" sqref="I15"/>
      <pageMargins left="0.70866141732283472" right="0.39370078740157483" top="0.59055118110236227" bottom="0.39370078740157483" header="0.15748031496062992" footer="0"/>
      <pageSetup paperSize="9" scale="59" firstPageNumber="6" fitToHeight="0" orientation="landscape" useFirstPageNumber="1" r:id="rId3"/>
      <headerFooter>
        <oddHeader>&amp;C&amp;"Times New Roman,обычный"&amp;P</oddHeader>
      </headerFooter>
    </customSheetView>
    <customSheetView guid="{5D0CB696-94A5-4D01-93B2-E30B23A894E2}" scale="85" showGridLines="0" fitToPage="1" topLeftCell="B3">
      <selection activeCell="Q17" sqref="Q16:W23"/>
      <pageMargins left="0.70866141732283472" right="0.39370078740157483" top="0.59055118110236227" bottom="0.39370078740157483" header="0.15748031496062992" footer="0"/>
      <pageSetup paperSize="9" scale="67" firstPageNumber="6" fitToHeight="0" orientation="landscape" useFirstPageNumber="1" r:id="rId4"/>
      <headerFooter>
        <oddHeader>&amp;C&amp;"Times New Roman,обычный"&amp;P</oddHeader>
      </headerFooter>
    </customSheetView>
    <customSheetView guid="{E23BC486-85E6-4A44-88C1-79DF561C9EE6}" scale="85" showGridLines="0" fitToPage="1" topLeftCell="A10">
      <selection activeCell="L15" sqref="L15"/>
      <pageMargins left="0.70866141732283472" right="0.39370078740157483" top="0.59055118110236227" bottom="0.39370078740157483" header="0.15748031496062992" footer="0"/>
      <pageSetup paperSize="9" scale="59" firstPageNumber="6" fitToHeight="0" orientation="landscape" useFirstPageNumber="1" r:id="rId5"/>
      <headerFooter>
        <oddHeader>&amp;C&amp;"Times New Roman,обычный"&amp;P</oddHeader>
      </headerFooter>
    </customSheetView>
  </customSheetViews>
  <mergeCells count="38">
    <mergeCell ref="A1:P1"/>
    <mergeCell ref="A2:A7"/>
    <mergeCell ref="B2:B7"/>
    <mergeCell ref="C2:H2"/>
    <mergeCell ref="I2:J2"/>
    <mergeCell ref="K2:P2"/>
    <mergeCell ref="C3:C7"/>
    <mergeCell ref="D3:H3"/>
    <mergeCell ref="I3:J3"/>
    <mergeCell ref="K3:P3"/>
    <mergeCell ref="P5:P7"/>
    <mergeCell ref="M5:N5"/>
    <mergeCell ref="O5:O7"/>
    <mergeCell ref="J4:J7"/>
    <mergeCell ref="K4:P4"/>
    <mergeCell ref="D5:D7"/>
    <mergeCell ref="E5:F5"/>
    <mergeCell ref="K5:K7"/>
    <mergeCell ref="L5:L7"/>
    <mergeCell ref="E6:E7"/>
    <mergeCell ref="F6:F7"/>
    <mergeCell ref="I4:I7"/>
    <mergeCell ref="M6:N6"/>
    <mergeCell ref="R2:U7"/>
    <mergeCell ref="R9:U14"/>
    <mergeCell ref="R16:U22"/>
    <mergeCell ref="R24:U29"/>
    <mergeCell ref="A23:P23"/>
    <mergeCell ref="A24:P24"/>
    <mergeCell ref="A25:P25"/>
    <mergeCell ref="A26:P26"/>
    <mergeCell ref="A27:P27"/>
    <mergeCell ref="A20:P20"/>
    <mergeCell ref="A21:P21"/>
    <mergeCell ref="A22:P22"/>
    <mergeCell ref="D4:F4"/>
    <mergeCell ref="G4:G7"/>
    <mergeCell ref="H4:H7"/>
  </mergeCells>
  <pageMargins left="0.70866141732283472" right="0.39370078740157483" top="0.59055118110236227" bottom="0.39370078740157483" header="0.15748031496062992" footer="0"/>
  <pageSetup paperSize="9" scale="59" firstPageNumber="6" fitToHeight="0" orientation="landscape" useFirstPageNumber="1" r:id="rId6"/>
  <headerFooter>
    <oddHeader>&amp;C&amp;"Times New Roman,обычный"&amp;P</oddHeader>
  </headerFooter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12</vt:i4>
      </vt:variant>
    </vt:vector>
  </HeadingPairs>
  <TitlesOfParts>
    <vt:vector size="36" baseType="lpstr">
      <vt:lpstr>1.1.Поступления</vt:lpstr>
      <vt:lpstr>+1.1.Выплаты</vt:lpstr>
      <vt:lpstr>2.Сверх ГЗ</vt:lpstr>
      <vt:lpstr>3.Прибыль</vt:lpstr>
      <vt:lpstr>3.1.Кредиторка</vt:lpstr>
      <vt:lpstr>4.Просроченная кредиторка </vt:lpstr>
      <vt:lpstr>5.Ущерб</vt:lpstr>
      <vt:lpstr>6.Численность</vt:lpstr>
      <vt:lpstr>6.ФОТ</vt:lpstr>
      <vt:lpstr>6.Аналитраспр по ИФО</vt:lpstr>
      <vt:lpstr>7.Счета</vt:lpstr>
      <vt:lpstr>8.Недвижимое+</vt:lpstr>
      <vt:lpstr>8.Недвижимое (2)+</vt:lpstr>
      <vt:lpstr>9.Земельные участки+</vt:lpstr>
      <vt:lpstr>10.Аренда+</vt:lpstr>
      <vt:lpstr>11.Безвозмездное пользование+</vt:lpstr>
      <vt:lpstr>12.ОЦДИ+</vt:lpstr>
      <vt:lpstr>12.ОЦДИ расходы</vt:lpstr>
      <vt:lpstr>13.Авто Раздел 1+</vt:lpstr>
      <vt:lpstr>13.Авто Раздел 2+</vt:lpstr>
      <vt:lpstr>13.Авто Раздел 3+</vt:lpstr>
      <vt:lpstr>13.Авто Раздел 4</vt:lpstr>
      <vt:lpstr>13.1Имущ-во,перед. в аренду+</vt:lpstr>
      <vt:lpstr>Список</vt:lpstr>
      <vt:lpstr>'+1.1.Выплаты'!Заголовки_для_печати</vt:lpstr>
      <vt:lpstr>'+1.1.Выплаты'!Область_печати</vt:lpstr>
      <vt:lpstr>'10.Аренда+'!Область_печати</vt:lpstr>
      <vt:lpstr>'11.Безвозмездное пользование+'!Область_печати</vt:lpstr>
      <vt:lpstr>'4.Просроченная кредиторка '!Область_печати</vt:lpstr>
      <vt:lpstr>'5.Ущерб'!Область_печати</vt:lpstr>
      <vt:lpstr>'6.Аналитраспр по ИФО'!Область_печати</vt:lpstr>
      <vt:lpstr>'6.ФОТ'!Область_печати</vt:lpstr>
      <vt:lpstr>'6.Численность'!Область_печати</vt:lpstr>
      <vt:lpstr>'7.Счета'!Область_печати</vt:lpstr>
      <vt:lpstr>'8.Недвижимое+'!Область_печати</vt:lpstr>
      <vt:lpstr>'9.Земельные участки+'!Область_печати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СЕЛЕЗНЕВА ГАЛИНА АНАТОЛЬЕВНА</dc:creator>
  <cp:lastModifiedBy>User</cp:lastModifiedBy>
  <cp:lastPrinted>2023-10-02T07:14:12Z</cp:lastPrinted>
  <dcterms:created xsi:type="dcterms:W3CDTF">2019-06-10T09:56:50Z</dcterms:created>
  <dcterms:modified xsi:type="dcterms:W3CDTF">2024-02-27T05:05:19Z</dcterms:modified>
</cp:coreProperties>
</file>